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20" windowWidth="12120" windowHeight="8775" tabRatio="799" activeTab="0"/>
  </bookViews>
  <sheets>
    <sheet name="menu" sheetId="1" r:id="rId1"/>
    <sheet name="Carré" sheetId="2" r:id="rId2"/>
    <sheet name="Rectangle" sheetId="3" r:id="rId3"/>
    <sheet name="Triangle" sheetId="4" r:id="rId4"/>
    <sheet name="Parallelogramme" sheetId="5" r:id="rId5"/>
    <sheet name="Trapèze" sheetId="6" r:id="rId6"/>
    <sheet name="Cercle" sheetId="7" r:id="rId7"/>
    <sheet name="Couronne" sheetId="8" r:id="rId8"/>
    <sheet name="Secteur" sheetId="9" r:id="rId9"/>
  </sheets>
  <definedNames>
    <definedName name="Angle_Alpha">'Secteur'!$C$12</definedName>
    <definedName name="Base">'Triangle'!$C$11</definedName>
    <definedName name="Base_cone">#REF!</definedName>
    <definedName name="Base_Cône">#REF!</definedName>
    <definedName name="Base2">'Triangle'!$C$17</definedName>
    <definedName name="Côté" localSheetId="2">'Rectangle'!#REF!</definedName>
    <definedName name="Côté">'Carré'!$C$9</definedName>
    <definedName name="Côté_a">'Trapèze'!$C$11</definedName>
    <definedName name="Côté_a_rectangle">'Rectangle'!$C$9</definedName>
    <definedName name="Côté_b">'Trapèze'!$C$12</definedName>
    <definedName name="Côté_b_rectabgle">'Rectangle'!$C$10</definedName>
    <definedName name="Côté_cube">#REF!</definedName>
    <definedName name="diamètre_cercle">'Cercle'!$C$11</definedName>
    <definedName name="diamètre_cercle2">'Cercle'!$C$15</definedName>
    <definedName name="DiamètreD1">'Couronne'!$C$11</definedName>
    <definedName name="DiamètreD2">'Couronne'!$C$14</definedName>
    <definedName name="Hauteur">'Triangle'!$C$12</definedName>
    <definedName name="Hauteur_Cône">#REF!</definedName>
    <definedName name="Hauteur_cylindre">#REF!</definedName>
    <definedName name="Hauteur_h">'Trapèze'!$C$13</definedName>
    <definedName name="Hauteur2">'Triangle'!$C$18</definedName>
    <definedName name="Hypoténuse">'Triangle'!$C$13</definedName>
    <definedName name="Hypoténuse2">'Triangle'!$C$19</definedName>
    <definedName name="rayon">#REF!</definedName>
    <definedName name="rayon_cercle">'Cercle'!$C$10</definedName>
    <definedName name="rayon_cercle2">'Cercle'!$C$14</definedName>
    <definedName name="Rayon_cone">#REF!</definedName>
    <definedName name="Rayon_cône">#REF!</definedName>
    <definedName name="Rayon_cylibdre">#REF!</definedName>
    <definedName name="Rayon_cylindre">#REF!</definedName>
    <definedName name="RayonR1">'Couronne'!$C$10</definedName>
    <definedName name="RayonR2">'Couronne'!$C$13</definedName>
    <definedName name="RésDiamètreD1">'Couronne'!#REF!</definedName>
    <definedName name="RésDiamètreD2">'Couronne'!$C$22</definedName>
    <definedName name="RésRayonR1">'Couronne'!#REF!</definedName>
    <definedName name="RésRayonR2">'Couronne'!#REF!</definedName>
  </definedNames>
  <calcPr fullCalcOnLoad="1"/>
</workbook>
</file>

<file path=xl/sharedStrings.xml><?xml version="1.0" encoding="utf-8"?>
<sst xmlns="http://schemas.openxmlformats.org/spreadsheetml/2006/main" count="208" uniqueCount="75">
  <si>
    <t>Résultats</t>
  </si>
  <si>
    <t>Données :</t>
  </si>
  <si>
    <t>Périmètre</t>
  </si>
  <si>
    <t>Le Triangle</t>
  </si>
  <si>
    <t>Aire</t>
  </si>
  <si>
    <t>Le Trapèze</t>
  </si>
  <si>
    <t>Hauteur h</t>
  </si>
  <si>
    <t>Unité</t>
  </si>
  <si>
    <t>cm</t>
  </si>
  <si>
    <t>Le Rectangle</t>
  </si>
  <si>
    <t>Le Cercle</t>
  </si>
  <si>
    <r>
      <t xml:space="preserve">Rayon </t>
    </r>
    <r>
      <rPr>
        <b/>
        <sz val="10"/>
        <color indexed="10"/>
        <rFont val="Arial"/>
        <family val="2"/>
      </rPr>
      <t>r</t>
    </r>
  </si>
  <si>
    <t>h</t>
  </si>
  <si>
    <t>m</t>
  </si>
  <si>
    <t>La Couronne</t>
  </si>
  <si>
    <t>mm</t>
  </si>
  <si>
    <t>°</t>
  </si>
  <si>
    <r>
      <t xml:space="preserve">Diamètre </t>
    </r>
    <r>
      <rPr>
        <b/>
        <sz val="10"/>
        <color indexed="57"/>
        <rFont val="Arial"/>
        <family val="2"/>
      </rPr>
      <t>D</t>
    </r>
  </si>
  <si>
    <t>A = a x a = a²</t>
  </si>
  <si>
    <t>P = 4 xa</t>
  </si>
  <si>
    <t>Diagonale d</t>
  </si>
  <si>
    <t>A = L x l</t>
  </si>
  <si>
    <t>P = (L +l) x2 = 2L + 2l</t>
  </si>
  <si>
    <r>
      <t xml:space="preserve">Côté </t>
    </r>
    <r>
      <rPr>
        <b/>
        <i/>
        <sz val="11"/>
        <color indexed="12"/>
        <rFont val="Arial"/>
        <family val="2"/>
      </rPr>
      <t>a</t>
    </r>
  </si>
  <si>
    <r>
      <t xml:space="preserve">d = a </t>
    </r>
    <r>
      <rPr>
        <b/>
        <i/>
        <sz val="22"/>
        <rFont val="Symbol"/>
        <family val="1"/>
      </rPr>
      <t>n</t>
    </r>
    <r>
      <rPr>
        <b/>
        <i/>
        <sz val="12"/>
        <rFont val="Arial"/>
        <family val="2"/>
      </rPr>
      <t>2</t>
    </r>
  </si>
  <si>
    <t>D2</t>
  </si>
  <si>
    <t>D1</t>
  </si>
  <si>
    <t>LE CARRE</t>
  </si>
  <si>
    <t>km</t>
  </si>
  <si>
    <t>dm</t>
  </si>
  <si>
    <t>dam</t>
  </si>
  <si>
    <t>hm</t>
  </si>
  <si>
    <t>mm²</t>
  </si>
  <si>
    <t>cm²</t>
  </si>
  <si>
    <t>dm²</t>
  </si>
  <si>
    <t>m²</t>
  </si>
  <si>
    <t>dam²</t>
  </si>
  <si>
    <t>hm²</t>
  </si>
  <si>
    <t>km²</t>
  </si>
  <si>
    <t>Choisir votre unité de longueur</t>
  </si>
  <si>
    <r>
      <t xml:space="preserve">Rayon </t>
    </r>
    <r>
      <rPr>
        <b/>
        <sz val="10"/>
        <color indexed="10"/>
        <rFont val="Arial"/>
        <family val="2"/>
      </rPr>
      <t>R</t>
    </r>
  </si>
  <si>
    <t>Rayon R</t>
  </si>
  <si>
    <r>
      <t xml:space="preserve">d =  </t>
    </r>
    <r>
      <rPr>
        <b/>
        <sz val="22"/>
        <rFont val="Symbol"/>
        <family val="1"/>
      </rPr>
      <t>n</t>
    </r>
    <r>
      <rPr>
        <b/>
        <sz val="12"/>
        <rFont val="Arial"/>
        <family val="2"/>
      </rPr>
      <t>L²+ l²</t>
    </r>
  </si>
  <si>
    <t>Choisir votre unité de longueur puis entrer la longueur et la largeur</t>
  </si>
  <si>
    <t>Choisir votre unité de longueur puis entrer la valeur du coté a</t>
  </si>
  <si>
    <r>
      <t xml:space="preserve">Base </t>
    </r>
    <r>
      <rPr>
        <b/>
        <sz val="10"/>
        <color indexed="12"/>
        <rFont val="Arial"/>
        <family val="2"/>
      </rPr>
      <t>B</t>
    </r>
  </si>
  <si>
    <r>
      <t xml:space="preserve">Hauteur </t>
    </r>
    <r>
      <rPr>
        <b/>
        <sz val="10"/>
        <color indexed="10"/>
        <rFont val="Arial"/>
        <family val="2"/>
      </rPr>
      <t>H</t>
    </r>
  </si>
  <si>
    <t>Longueur L</t>
  </si>
  <si>
    <t>largeur l</t>
  </si>
  <si>
    <t>Hauteur  H</t>
  </si>
  <si>
    <t>B x H</t>
  </si>
  <si>
    <t xml:space="preserve">A </t>
  </si>
  <si>
    <t>=</t>
  </si>
  <si>
    <t>D = 2 x R</t>
  </si>
  <si>
    <r>
      <t xml:space="preserve">A = </t>
    </r>
    <r>
      <rPr>
        <b/>
        <sz val="10"/>
        <rFont val="Symbol"/>
        <family val="1"/>
      </rPr>
      <t>P</t>
    </r>
    <r>
      <rPr>
        <b/>
        <sz val="10"/>
        <rFont val="Arial"/>
        <family val="0"/>
      </rPr>
      <t xml:space="preserve"> R²</t>
    </r>
  </si>
  <si>
    <r>
      <t xml:space="preserve">A = </t>
    </r>
    <r>
      <rPr>
        <b/>
        <sz val="10"/>
        <rFont val="Symbol"/>
        <family val="1"/>
      </rPr>
      <t>P</t>
    </r>
    <r>
      <rPr>
        <b/>
        <sz val="10"/>
        <rFont val="Arial"/>
        <family val="0"/>
      </rPr>
      <t xml:space="preserve"> D²</t>
    </r>
  </si>
  <si>
    <r>
      <t xml:space="preserve">P =2 </t>
    </r>
    <r>
      <rPr>
        <b/>
        <sz val="10"/>
        <rFont val="Symbol"/>
        <family val="1"/>
      </rPr>
      <t>P</t>
    </r>
    <r>
      <rPr>
        <b/>
        <sz val="10"/>
        <rFont val="Arial"/>
        <family val="0"/>
      </rPr>
      <t xml:space="preserve"> R</t>
    </r>
  </si>
  <si>
    <r>
      <t xml:space="preserve">P = </t>
    </r>
    <r>
      <rPr>
        <b/>
        <sz val="10"/>
        <rFont val="Symbol"/>
        <family val="1"/>
      </rPr>
      <t>P</t>
    </r>
    <r>
      <rPr>
        <b/>
        <sz val="10"/>
        <rFont val="Arial"/>
        <family val="0"/>
      </rPr>
      <t xml:space="preserve"> D</t>
    </r>
  </si>
  <si>
    <r>
      <t xml:space="preserve">Rayon </t>
    </r>
    <r>
      <rPr>
        <b/>
        <sz val="10"/>
        <color indexed="17"/>
        <rFont val="Arial"/>
        <family val="2"/>
      </rPr>
      <t>R1</t>
    </r>
  </si>
  <si>
    <r>
      <t>Diamètre D</t>
    </r>
    <r>
      <rPr>
        <b/>
        <sz val="10"/>
        <color indexed="57"/>
        <rFont val="Arial"/>
        <family val="2"/>
      </rPr>
      <t>1</t>
    </r>
  </si>
  <si>
    <r>
      <t xml:space="preserve">Rayon </t>
    </r>
    <r>
      <rPr>
        <b/>
        <sz val="10"/>
        <color indexed="48"/>
        <rFont val="Arial"/>
        <family val="2"/>
      </rPr>
      <t>R2</t>
    </r>
  </si>
  <si>
    <r>
      <t xml:space="preserve">Diamètre </t>
    </r>
    <r>
      <rPr>
        <b/>
        <sz val="10"/>
        <color indexed="12"/>
        <rFont val="Arial"/>
        <family val="2"/>
      </rPr>
      <t>D2</t>
    </r>
  </si>
  <si>
    <r>
      <t>A =</t>
    </r>
    <r>
      <rPr>
        <b/>
        <sz val="12"/>
        <rFont val="Symbol"/>
        <family val="1"/>
      </rPr>
      <t xml:space="preserve"> P </t>
    </r>
    <r>
      <rPr>
        <b/>
        <sz val="12"/>
        <rFont val="Arial"/>
        <family val="2"/>
      </rPr>
      <t>(R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²-R2²)</t>
    </r>
  </si>
  <si>
    <t>Le Secteur angulaire</t>
  </si>
  <si>
    <t>Petite base b</t>
  </si>
  <si>
    <t>Grande Base B</t>
  </si>
  <si>
    <t>(B + b) x 2</t>
  </si>
  <si>
    <r>
      <t>P</t>
    </r>
    <r>
      <rPr>
        <b/>
        <sz val="12"/>
        <rFont val="Arial"/>
        <family val="0"/>
      </rPr>
      <t xml:space="preserve"> </t>
    </r>
  </si>
  <si>
    <r>
      <t>a</t>
    </r>
    <r>
      <rPr>
        <b/>
        <sz val="12"/>
        <rFont val="Arial"/>
        <family val="0"/>
      </rPr>
      <t xml:space="preserve"> </t>
    </r>
  </si>
  <si>
    <r>
      <t xml:space="preserve">r² </t>
    </r>
    <r>
      <rPr>
        <b/>
        <sz val="12"/>
        <rFont val="Symbol"/>
        <family val="1"/>
      </rPr>
      <t>a</t>
    </r>
  </si>
  <si>
    <t>Le parallèlogramme</t>
  </si>
  <si>
    <t>Base B</t>
  </si>
  <si>
    <t>Hauteur H</t>
  </si>
  <si>
    <t xml:space="preserve"> B x H</t>
  </si>
  <si>
    <t>Daniel Mentrard</t>
  </si>
</sst>
</file>

<file path=xl/styles.xml><?xml version="1.0" encoding="utf-8"?>
<styleSheet xmlns="http://schemas.openxmlformats.org/spreadsheetml/2006/main">
  <numFmts count="2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00\ _F_-;\-* #,##0.000\ _F_-;_-* &quot;-&quot;??\ _F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dd/mm/yyyy"/>
    <numFmt numFmtId="171" formatCode="_-* #,##0.0000\ _F_-;\-* #,##0.0000\ _F_-;_-* &quot;-&quot;??\ _F_-;_-@_-"/>
    <numFmt numFmtId="172" formatCode="_-* #,##0.00000\ _F_-;\-* #,##0.00000\ _F_-;_-* &quot;-&quot;??\ _F_-;_-@_-"/>
    <numFmt numFmtId="173" formatCode="_-* #,##0.000000\ _F_-;\-* #,##0.000000\ _F_-;_-* &quot;-&quot;??\ _F_-;_-@_-"/>
    <numFmt numFmtId="174" formatCode="_-* #,##0.0000000\ _F_-;\-* #,##0.0000000\ _F_-;_-* &quot;-&quot;??\ _F_-;_-@_-"/>
    <numFmt numFmtId="175" formatCode="_-* #,##0.00000000\ _F_-;\-* #,##0.00000000\ _F_-;_-* &quot;-&quot;??\ _F_-;_-@_-"/>
    <numFmt numFmtId="176" formatCode="#,##0.00_[&quot;°&quot;"/>
    <numFmt numFmtId="177" formatCode="General\ \²"/>
    <numFmt numFmtId="178" formatCode="General\ 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4"/>
      <name val="Symbol"/>
      <family val="1"/>
    </font>
    <font>
      <b/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Comic Sans MS"/>
      <family val="4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22"/>
      <name val="Symbol"/>
      <family val="1"/>
    </font>
    <font>
      <b/>
      <sz val="20"/>
      <color indexed="14"/>
      <name val="Comic Sans MS"/>
      <family val="4"/>
    </font>
    <font>
      <b/>
      <i/>
      <sz val="10"/>
      <name val="Arial"/>
      <family val="2"/>
    </font>
    <font>
      <i/>
      <sz val="10"/>
      <name val="Arial"/>
      <family val="0"/>
    </font>
    <font>
      <b/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2"/>
      <name val="Arial"/>
      <family val="2"/>
    </font>
    <font>
      <b/>
      <i/>
      <sz val="22"/>
      <name val="Symbol"/>
      <family val="1"/>
    </font>
    <font>
      <b/>
      <sz val="1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Symbol"/>
      <family val="1"/>
    </font>
    <font>
      <b/>
      <sz val="18"/>
      <color indexed="14"/>
      <name val="Comic Sans MS"/>
      <family val="4"/>
    </font>
    <font>
      <b/>
      <sz val="10"/>
      <color indexed="48"/>
      <name val="Arial"/>
      <family val="2"/>
    </font>
    <font>
      <b/>
      <sz val="12"/>
      <name val="Symbol"/>
      <family val="1"/>
    </font>
    <font>
      <b/>
      <vertAlign val="subscript"/>
      <sz val="12"/>
      <name val="Arial"/>
      <family val="2"/>
    </font>
    <font>
      <b/>
      <sz val="16"/>
      <color indexed="14"/>
      <name val="Comic Sans MS"/>
      <family val="4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57"/>
      <name val="Arial"/>
      <family val="2"/>
    </font>
    <font>
      <b/>
      <sz val="10"/>
      <color indexed="51"/>
      <name val="Arial"/>
      <family val="2"/>
    </font>
    <font>
      <b/>
      <sz val="8"/>
      <color indexed="12"/>
      <name val="Comic Sans MS"/>
      <family val="4"/>
    </font>
    <font>
      <b/>
      <sz val="12"/>
      <color indexed="10"/>
      <name val="Comic Sans MS"/>
      <family val="4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4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43" fontId="0" fillId="0" borderId="0" xfId="15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3" fontId="0" fillId="0" borderId="0" xfId="15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43" fontId="1" fillId="0" borderId="0" xfId="15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7" borderId="0" xfId="0" applyFill="1" applyAlignment="1">
      <alignment/>
    </xf>
    <xf numFmtId="0" fontId="3" fillId="0" borderId="0" xfId="0" applyFont="1" applyAlignment="1">
      <alignment horizontal="right"/>
    </xf>
    <xf numFmtId="0" fontId="0" fillId="8" borderId="0" xfId="0" applyFill="1" applyAlignment="1">
      <alignment/>
    </xf>
    <xf numFmtId="0" fontId="0" fillId="8" borderId="0" xfId="0" applyFill="1" applyAlignment="1" applyProtection="1">
      <alignment/>
      <protection hidden="1"/>
    </xf>
    <xf numFmtId="0" fontId="20" fillId="4" borderId="5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>
      <alignment/>
    </xf>
    <xf numFmtId="43" fontId="22" fillId="0" borderId="0" xfId="15" applyFont="1" applyAlignment="1">
      <alignment/>
    </xf>
    <xf numFmtId="0" fontId="24" fillId="0" borderId="0" xfId="0" applyFont="1" applyAlignment="1">
      <alignment/>
    </xf>
    <xf numFmtId="0" fontId="22" fillId="9" borderId="6" xfId="0" applyFont="1" applyFill="1" applyBorder="1" applyAlignment="1">
      <alignment/>
    </xf>
    <xf numFmtId="0" fontId="0" fillId="0" borderId="0" xfId="0" applyFill="1" applyBorder="1" applyAlignment="1" applyProtection="1">
      <alignment vertical="top"/>
      <protection hidden="1"/>
    </xf>
    <xf numFmtId="171" fontId="0" fillId="0" borderId="0" xfId="15" applyNumberForma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3" fontId="1" fillId="0" borderId="0" xfId="15" applyFont="1" applyFill="1" applyBorder="1" applyAlignment="1" applyProtection="1">
      <alignment/>
      <protection hidden="1"/>
    </xf>
    <xf numFmtId="171" fontId="1" fillId="0" borderId="0" xfId="15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 quotePrefix="1">
      <alignment horizontal="right"/>
      <protection hidden="1"/>
    </xf>
    <xf numFmtId="43" fontId="0" fillId="0" borderId="0" xfId="15" applyNumberForma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3" fontId="0" fillId="0" borderId="0" xfId="15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176" fontId="0" fillId="0" borderId="0" xfId="15" applyNumberForma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171" fontId="1" fillId="0" borderId="0" xfId="15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 applyProtection="1">
      <alignment/>
      <protection hidden="1"/>
    </xf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 applyProtection="1">
      <alignment/>
      <protection hidden="1"/>
    </xf>
    <xf numFmtId="0" fontId="1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" fillId="2" borderId="8" xfId="0" applyFont="1" applyFill="1" applyBorder="1" applyAlignment="1" applyProtection="1">
      <alignment/>
      <protection hidden="1"/>
    </xf>
    <xf numFmtId="0" fontId="1" fillId="3" borderId="9" xfId="0" applyFont="1" applyFill="1" applyBorder="1" applyAlignment="1" applyProtection="1">
      <alignment/>
      <protection hidden="1"/>
    </xf>
    <xf numFmtId="43" fontId="0" fillId="5" borderId="10" xfId="15" applyFill="1" applyBorder="1" applyAlignment="1" applyProtection="1">
      <alignment/>
      <protection hidden="1"/>
    </xf>
    <xf numFmtId="0" fontId="1" fillId="5" borderId="11" xfId="0" applyFont="1" applyFill="1" applyBorder="1" applyAlignment="1" applyProtection="1">
      <alignment/>
      <protection hidden="1"/>
    </xf>
    <xf numFmtId="0" fontId="1" fillId="6" borderId="11" xfId="0" applyFont="1" applyFill="1" applyBorder="1" applyAlignment="1" applyProtection="1">
      <alignment/>
      <protection hidden="1"/>
    </xf>
    <xf numFmtId="2" fontId="17" fillId="11" borderId="10" xfId="0" applyNumberFormat="1" applyFont="1" applyFill="1" applyBorder="1" applyAlignment="1">
      <alignment/>
    </xf>
    <xf numFmtId="0" fontId="17" fillId="11" borderId="11" xfId="0" applyFont="1" applyFill="1" applyBorder="1" applyAlignment="1" applyProtection="1">
      <alignment/>
      <protection hidden="1"/>
    </xf>
    <xf numFmtId="0" fontId="1" fillId="3" borderId="1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7" fillId="11" borderId="6" xfId="0" applyFont="1" applyFill="1" applyBorder="1" applyAlignment="1">
      <alignment/>
    </xf>
    <xf numFmtId="0" fontId="1" fillId="3" borderId="13" xfId="0" applyFont="1" applyFill="1" applyBorder="1" applyAlignment="1" applyProtection="1">
      <alignment/>
      <protection locked="0"/>
    </xf>
    <xf numFmtId="43" fontId="1" fillId="0" borderId="0" xfId="15" applyFont="1" applyAlignment="1">
      <alignment/>
    </xf>
    <xf numFmtId="43" fontId="1" fillId="5" borderId="10" xfId="15" applyFont="1" applyFill="1" applyBorder="1" applyAlignment="1" applyProtection="1">
      <alignment/>
      <protection hidden="1"/>
    </xf>
    <xf numFmtId="43" fontId="1" fillId="6" borderId="10" xfId="15" applyFont="1" applyFill="1" applyBorder="1" applyAlignment="1" applyProtection="1">
      <alignment/>
      <protection hidden="1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 applyProtection="1">
      <alignment/>
      <protection locked="0"/>
    </xf>
    <xf numFmtId="0" fontId="1" fillId="2" borderId="11" xfId="0" applyFont="1" applyFill="1" applyBorder="1" applyAlignment="1" applyProtection="1">
      <alignment/>
      <protection hidden="1"/>
    </xf>
    <xf numFmtId="0" fontId="1" fillId="4" borderId="3" xfId="0" applyFont="1" applyFill="1" applyBorder="1" applyAlignment="1">
      <alignment/>
    </xf>
    <xf numFmtId="0" fontId="22" fillId="3" borderId="6" xfId="0" applyFont="1" applyFill="1" applyBorder="1" applyAlignment="1">
      <alignment horizontal="center"/>
    </xf>
    <xf numFmtId="43" fontId="22" fillId="3" borderId="10" xfId="15" applyFont="1" applyFill="1" applyBorder="1" applyAlignment="1" applyProtection="1">
      <alignment/>
      <protection locked="0"/>
    </xf>
    <xf numFmtId="0" fontId="22" fillId="3" borderId="11" xfId="0" applyFont="1" applyFill="1" applyBorder="1" applyAlignment="1" applyProtection="1">
      <alignment/>
      <protection hidden="1"/>
    </xf>
    <xf numFmtId="43" fontId="22" fillId="5" borderId="10" xfId="15" applyFont="1" applyFill="1" applyBorder="1" applyAlignment="1" applyProtection="1">
      <alignment/>
      <protection hidden="1"/>
    </xf>
    <xf numFmtId="178" fontId="22" fillId="5" borderId="11" xfId="0" applyNumberFormat="1" applyFont="1" applyFill="1" applyBorder="1" applyAlignment="1" applyProtection="1">
      <alignment/>
      <protection hidden="1"/>
    </xf>
    <xf numFmtId="43" fontId="22" fillId="6" borderId="10" xfId="15" applyFont="1" applyFill="1" applyBorder="1" applyAlignment="1" applyProtection="1">
      <alignment/>
      <protection hidden="1"/>
    </xf>
    <xf numFmtId="0" fontId="22" fillId="6" borderId="11" xfId="0" applyFont="1" applyFill="1" applyBorder="1" applyAlignment="1" applyProtection="1">
      <alignment/>
      <protection hidden="1"/>
    </xf>
    <xf numFmtId="2" fontId="22" fillId="9" borderId="10" xfId="0" applyNumberFormat="1" applyFont="1" applyFill="1" applyBorder="1" applyAlignment="1">
      <alignment/>
    </xf>
    <xf numFmtId="0" fontId="22" fillId="9" borderId="11" xfId="0" applyFont="1" applyFill="1" applyBorder="1" applyAlignment="1" applyProtection="1">
      <alignment/>
      <protection hidden="1"/>
    </xf>
    <xf numFmtId="0" fontId="20" fillId="10" borderId="0" xfId="0" applyFont="1" applyFill="1" applyBorder="1" applyAlignment="1" applyProtection="1">
      <alignment horizontal="center"/>
      <protection locked="0"/>
    </xf>
    <xf numFmtId="0" fontId="22" fillId="4" borderId="4" xfId="0" applyFont="1" applyFill="1" applyBorder="1" applyAlignment="1">
      <alignment horizontal="center"/>
    </xf>
    <xf numFmtId="0" fontId="22" fillId="5" borderId="6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43" fontId="1" fillId="5" borderId="13" xfId="15" applyFont="1" applyFill="1" applyBorder="1" applyAlignment="1" applyProtection="1">
      <alignment/>
      <protection locked="0"/>
    </xf>
    <xf numFmtId="0" fontId="1" fillId="5" borderId="9" xfId="0" applyFont="1" applyFill="1" applyBorder="1" applyAlignment="1" applyProtection="1">
      <alignment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43" fontId="1" fillId="3" borderId="10" xfId="15" applyFont="1" applyFill="1" applyBorder="1" applyAlignment="1" applyProtection="1">
      <alignment/>
      <protection locked="0"/>
    </xf>
    <xf numFmtId="0" fontId="1" fillId="3" borderId="11" xfId="0" applyFont="1" applyFill="1" applyBorder="1" applyAlignment="1" applyProtection="1">
      <alignment/>
      <protection hidden="1"/>
    </xf>
    <xf numFmtId="43" fontId="0" fillId="2" borderId="10" xfId="15" applyNumberForma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/>
      <protection hidden="1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right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9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43" fontId="1" fillId="2" borderId="5" xfId="15" applyFont="1" applyFill="1" applyBorder="1" applyAlignment="1" applyProtection="1">
      <alignment/>
      <protection locked="0"/>
    </xf>
    <xf numFmtId="43" fontId="1" fillId="10" borderId="0" xfId="15" applyFont="1" applyFill="1" applyBorder="1" applyAlignment="1" applyProtection="1">
      <alignment/>
      <protection locked="0"/>
    </xf>
    <xf numFmtId="43" fontId="1" fillId="2" borderId="15" xfId="15" applyFont="1" applyFill="1" applyBorder="1" applyAlignment="1" applyProtection="1">
      <alignment/>
      <protection hidden="1"/>
    </xf>
    <xf numFmtId="43" fontId="1" fillId="3" borderId="16" xfId="15" applyFont="1" applyFill="1" applyBorder="1" applyAlignment="1" applyProtection="1">
      <alignment/>
      <protection hidden="1"/>
    </xf>
    <xf numFmtId="43" fontId="1" fillId="6" borderId="5" xfId="15" applyFont="1" applyFill="1" applyBorder="1" applyAlignment="1" applyProtection="1">
      <alignment/>
      <protection hidden="1"/>
    </xf>
    <xf numFmtId="43" fontId="1" fillId="5" borderId="5" xfId="15" applyFont="1" applyFill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left"/>
      <protection hidden="1"/>
    </xf>
    <xf numFmtId="0" fontId="29" fillId="0" borderId="0" xfId="0" applyFont="1" applyFill="1" applyBorder="1" applyAlignment="1" applyProtection="1">
      <alignment/>
      <protection hidden="1"/>
    </xf>
    <xf numFmtId="43" fontId="0" fillId="10" borderId="0" xfId="15" applyFont="1" applyFill="1" applyBorder="1" applyAlignment="1" applyProtection="1">
      <alignment vertical="center"/>
      <protection hidden="1"/>
    </xf>
    <xf numFmtId="43" fontId="0" fillId="0" borderId="0" xfId="15" applyBorder="1" applyAlignment="1" applyProtection="1">
      <alignment/>
      <protection hidden="1"/>
    </xf>
    <xf numFmtId="0" fontId="1" fillId="10" borderId="0" xfId="0" applyFont="1" applyFill="1" applyBorder="1" applyAlignment="1" applyProtection="1">
      <alignment horizontal="center" vertical="center" wrapText="1"/>
      <protection hidden="1"/>
    </xf>
    <xf numFmtId="0" fontId="1" fillId="10" borderId="0" xfId="0" applyFont="1" applyFill="1" applyBorder="1" applyAlignment="1" applyProtection="1">
      <alignment vertical="center"/>
      <protection hidden="1"/>
    </xf>
    <xf numFmtId="0" fontId="0" fillId="10" borderId="0" xfId="0" applyFill="1" applyBorder="1" applyAlignment="1" applyProtection="1">
      <alignment/>
      <protection hidden="1"/>
    </xf>
    <xf numFmtId="43" fontId="0" fillId="2" borderId="17" xfId="15" applyFill="1" applyBorder="1" applyAlignment="1" applyProtection="1">
      <alignment/>
      <protection locked="0"/>
    </xf>
    <xf numFmtId="0" fontId="1" fillId="5" borderId="6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0" fillId="4" borderId="11" xfId="0" applyFill="1" applyBorder="1" applyAlignment="1" applyProtection="1">
      <alignment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7" fillId="4" borderId="4" xfId="0" applyFont="1" applyFill="1" applyBorder="1" applyAlignment="1" applyProtection="1">
      <alignment horizontal="center"/>
      <protection hidden="1"/>
    </xf>
    <xf numFmtId="43" fontId="1" fillId="2" borderId="10" xfId="15" applyFont="1" applyFill="1" applyBorder="1" applyAlignment="1" applyProtection="1">
      <alignment/>
      <protection locked="0"/>
    </xf>
    <xf numFmtId="43" fontId="1" fillId="3" borderId="13" xfId="15" applyFont="1" applyFill="1" applyBorder="1" applyAlignment="1" applyProtection="1">
      <alignment/>
      <protection locked="0"/>
    </xf>
    <xf numFmtId="43" fontId="1" fillId="0" borderId="0" xfId="15" applyFont="1" applyBorder="1" applyAlignment="1" applyProtection="1">
      <alignment/>
      <protection hidden="1"/>
    </xf>
    <xf numFmtId="0" fontId="8" fillId="4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" fillId="6" borderId="9" xfId="0" applyFont="1" applyFill="1" applyBorder="1" applyAlignment="1" applyProtection="1">
      <alignment/>
      <protection hidden="1"/>
    </xf>
    <xf numFmtId="0" fontId="2" fillId="6" borderId="1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9" fillId="5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1" fillId="5" borderId="10" xfId="15" applyFont="1" applyFill="1" applyBorder="1" applyAlignment="1" applyProtection="1">
      <alignment/>
      <protection locked="0"/>
    </xf>
    <xf numFmtId="43" fontId="1" fillId="6" borderId="13" xfId="15" applyFont="1" applyFill="1" applyBorder="1" applyAlignment="1" applyProtection="1">
      <alignment/>
      <protection locked="0"/>
    </xf>
    <xf numFmtId="43" fontId="1" fillId="0" borderId="0" xfId="15" applyFont="1" applyBorder="1" applyAlignment="1">
      <alignment/>
    </xf>
    <xf numFmtId="43" fontId="1" fillId="2" borderId="10" xfId="15" applyFont="1" applyFill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right"/>
      <protection hidden="1"/>
    </xf>
    <xf numFmtId="0" fontId="1" fillId="0" borderId="8" xfId="0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/>
      <protection hidden="1"/>
    </xf>
    <xf numFmtId="0" fontId="1" fillId="6" borderId="6" xfId="0" applyFont="1" applyFill="1" applyBorder="1" applyAlignment="1" applyProtection="1">
      <alignment horizontal="center"/>
      <protection hidden="1"/>
    </xf>
    <xf numFmtId="43" fontId="0" fillId="6" borderId="10" xfId="15" applyFill="1" applyBorder="1" applyAlignment="1" applyProtection="1">
      <alignment/>
      <protection locked="0"/>
    </xf>
    <xf numFmtId="43" fontId="0" fillId="12" borderId="10" xfId="15" applyFill="1" applyBorder="1" applyAlignment="1" applyProtection="1">
      <alignment/>
      <protection locked="0"/>
    </xf>
    <xf numFmtId="0" fontId="1" fillId="12" borderId="11" xfId="0" applyFont="1" applyFill="1" applyBorder="1" applyAlignment="1" applyProtection="1">
      <alignment/>
      <protection hidden="1"/>
    </xf>
    <xf numFmtId="0" fontId="33" fillId="12" borderId="6" xfId="0" applyFont="1" applyFill="1" applyBorder="1" applyAlignment="1" applyProtection="1">
      <alignment horizontal="center"/>
      <protection hidden="1"/>
    </xf>
    <xf numFmtId="0" fontId="33" fillId="0" borderId="10" xfId="0" applyFont="1" applyBorder="1" applyAlignment="1" applyProtection="1">
      <alignment/>
      <protection hidden="1"/>
    </xf>
    <xf numFmtId="0" fontId="8" fillId="0" borderId="10" xfId="0" applyFont="1" applyBorder="1" applyAlignment="1" applyProtection="1">
      <alignment/>
      <protection hidden="1"/>
    </xf>
    <xf numFmtId="0" fontId="33" fillId="0" borderId="8" xfId="0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33" fillId="10" borderId="0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43" fontId="1" fillId="6" borderId="10" xfId="15" applyFont="1" applyFill="1" applyBorder="1" applyAlignment="1" applyProtection="1">
      <alignment/>
      <protection locked="0"/>
    </xf>
    <xf numFmtId="43" fontId="1" fillId="2" borderId="17" xfId="15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19" fillId="13" borderId="1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9" fillId="13" borderId="19" xfId="0" applyFont="1" applyFill="1" applyBorder="1" applyAlignment="1">
      <alignment horizontal="center" vertical="center"/>
    </xf>
    <xf numFmtId="0" fontId="19" fillId="1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13" borderId="19" xfId="0" applyFont="1" applyFill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hidden="1"/>
    </xf>
    <xf numFmtId="0" fontId="26" fillId="13" borderId="19" xfId="0" applyFont="1" applyFill="1" applyBorder="1" applyAlignment="1" applyProtection="1">
      <alignment horizontal="center"/>
      <protection hidden="1"/>
    </xf>
    <xf numFmtId="0" fontId="26" fillId="13" borderId="10" xfId="0" applyFont="1" applyFill="1" applyBorder="1" applyAlignment="1" applyProtection="1">
      <alignment horizontal="center"/>
      <protection hidden="1"/>
    </xf>
    <xf numFmtId="0" fontId="26" fillId="13" borderId="11" xfId="0" applyFont="1" applyFill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5" fillId="14" borderId="19" xfId="0" applyFont="1" applyFill="1" applyBorder="1" applyAlignment="1" applyProtection="1">
      <alignment horizontal="center"/>
      <protection hidden="1"/>
    </xf>
    <xf numFmtId="0" fontId="5" fillId="14" borderId="10" xfId="0" applyFont="1" applyFill="1" applyBorder="1" applyAlignment="1" applyProtection="1">
      <alignment horizontal="center"/>
      <protection hidden="1"/>
    </xf>
    <xf numFmtId="0" fontId="5" fillId="14" borderId="11" xfId="0" applyFont="1" applyFill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31" fillId="15" borderId="20" xfId="0" applyFont="1" applyFill="1" applyBorder="1" applyAlignment="1">
      <alignment horizontal="center" vertical="center"/>
    </xf>
    <xf numFmtId="0" fontId="31" fillId="15" borderId="0" xfId="0" applyFont="1" applyFill="1" applyBorder="1" applyAlignment="1">
      <alignment horizontal="center" vertical="center"/>
    </xf>
    <xf numFmtId="0" fontId="35" fillId="2" borderId="19" xfId="0" applyFont="1" applyFill="1" applyBorder="1" applyAlignment="1" applyProtection="1">
      <alignment horizontal="center"/>
      <protection hidden="1"/>
    </xf>
    <xf numFmtId="0" fontId="35" fillId="2" borderId="10" xfId="0" applyFont="1" applyFill="1" applyBorder="1" applyAlignment="1" applyProtection="1">
      <alignment horizontal="center"/>
      <protection hidden="1"/>
    </xf>
    <xf numFmtId="0" fontId="35" fillId="2" borderId="11" xfId="0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2</xdr:row>
      <xdr:rowOff>104775</xdr:rowOff>
    </xdr:from>
    <xdr:to>
      <xdr:col>3</xdr:col>
      <xdr:colOff>180975</xdr:colOff>
      <xdr:row>21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28625"/>
          <a:ext cx="22669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57150</xdr:rowOff>
    </xdr:from>
    <xdr:to>
      <xdr:col>8</xdr:col>
      <xdr:colOff>133350</xdr:colOff>
      <xdr:row>2</xdr:row>
      <xdr:rowOff>19050</xdr:rowOff>
    </xdr:to>
    <xdr:grpSp>
      <xdr:nvGrpSpPr>
        <xdr:cNvPr id="2" name="Group 2"/>
        <xdr:cNvGrpSpPr>
          <a:grpSpLocks/>
        </xdr:cNvGrpSpPr>
      </xdr:nvGrpSpPr>
      <xdr:grpSpPr>
        <a:xfrm>
          <a:off x="371475" y="57150"/>
          <a:ext cx="5857875" cy="285750"/>
          <a:chOff x="20" y="7"/>
          <a:chExt cx="615" cy="30"/>
        </a:xfrm>
        <a:solidFill>
          <a:srgbClr val="FFFFFF"/>
        </a:solidFill>
      </xdr:grpSpPr>
      <xdr:grpSp>
        <xdr:nvGrpSpPr>
          <xdr:cNvPr id="6" name="Group 6"/>
          <xdr:cNvGrpSpPr>
            <a:grpSpLocks/>
          </xdr:cNvGrpSpPr>
        </xdr:nvGrpSpPr>
        <xdr:grpSpPr>
          <a:xfrm>
            <a:off x="412" y="7"/>
            <a:ext cx="223" cy="30"/>
            <a:chOff x="412" y="7"/>
            <a:chExt cx="223" cy="30"/>
          </a:xfrm>
          <a:solidFill>
            <a:srgbClr val="FFFFFF"/>
          </a:solidFill>
        </xdr:grpSpPr>
      </xdr:grpSp>
    </xdr:grpSp>
    <xdr:clientData/>
  </xdr:twoCellAnchor>
  <xdr:twoCellAnchor>
    <xdr:from>
      <xdr:col>3</xdr:col>
      <xdr:colOff>161925</xdr:colOff>
      <xdr:row>4</xdr:row>
      <xdr:rowOff>0</xdr:rowOff>
    </xdr:from>
    <xdr:to>
      <xdr:col>4</xdr:col>
      <xdr:colOff>485775</xdr:colOff>
      <xdr:row>10</xdr:row>
      <xdr:rowOff>142875</xdr:rowOff>
    </xdr:to>
    <xdr:grpSp>
      <xdr:nvGrpSpPr>
        <xdr:cNvPr id="12" name="Group 12"/>
        <xdr:cNvGrpSpPr>
          <a:grpSpLocks/>
        </xdr:cNvGrpSpPr>
      </xdr:nvGrpSpPr>
      <xdr:grpSpPr>
        <a:xfrm>
          <a:off x="2447925" y="647700"/>
          <a:ext cx="1085850" cy="1114425"/>
          <a:chOff x="477" y="112"/>
          <a:chExt cx="180" cy="184"/>
        </a:xfrm>
        <a:solidFill>
          <a:srgbClr val="FFFFFF"/>
        </a:solidFill>
      </xdr:grpSpPr>
      <xdr:sp>
        <xdr:nvSpPr>
          <xdr:cNvPr id="13" name="Rectangle 13"/>
          <xdr:cNvSpPr>
            <a:spLocks/>
          </xdr:cNvSpPr>
        </xdr:nvSpPr>
        <xdr:spPr>
          <a:xfrm>
            <a:off x="506" y="143"/>
            <a:ext cx="151" cy="151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1C1C1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V="1">
            <a:off x="505" y="143"/>
            <a:ext cx="151" cy="15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62" y="200"/>
            <a:ext cx="5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16"/>
          <xdr:cNvSpPr txBox="1">
            <a:spLocks noChangeArrowheads="1"/>
          </xdr:cNvSpPr>
        </xdr:nvSpPr>
        <xdr:spPr>
          <a:xfrm>
            <a:off x="562" y="112"/>
            <a:ext cx="5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7" name="TextBox 17"/>
          <xdr:cNvSpPr txBox="1">
            <a:spLocks noChangeArrowheads="1"/>
          </xdr:cNvSpPr>
        </xdr:nvSpPr>
        <xdr:spPr>
          <a:xfrm>
            <a:off x="477" y="205"/>
            <a:ext cx="5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507" y="136"/>
            <a:ext cx="14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496" y="145"/>
            <a:ext cx="1" cy="1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200025</xdr:colOff>
      <xdr:row>5</xdr:row>
      <xdr:rowOff>95250</xdr:rowOff>
    </xdr:from>
    <xdr:to>
      <xdr:col>8</xdr:col>
      <xdr:colOff>628650</xdr:colOff>
      <xdr:row>12</xdr:row>
      <xdr:rowOff>104775</xdr:rowOff>
    </xdr:to>
    <xdr:grpSp>
      <xdr:nvGrpSpPr>
        <xdr:cNvPr id="20" name="Group 20"/>
        <xdr:cNvGrpSpPr>
          <a:grpSpLocks/>
        </xdr:cNvGrpSpPr>
      </xdr:nvGrpSpPr>
      <xdr:grpSpPr>
        <a:xfrm>
          <a:off x="4772025" y="904875"/>
          <a:ext cx="1952625" cy="1143000"/>
          <a:chOff x="363" y="138"/>
          <a:chExt cx="311" cy="191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363" y="138"/>
            <a:ext cx="311" cy="164"/>
          </a:xfrm>
          <a:prstGeom prst="triangle">
            <a:avLst>
              <a:gd name="adj" fmla="val 7222"/>
            </a:avLst>
          </a:prstGeom>
          <a:gradFill rotWithShape="1">
            <a:gsLst>
              <a:gs pos="0">
                <a:srgbClr val="FFFFFF"/>
              </a:gs>
              <a:gs pos="100000">
                <a:srgbClr val="C1C1C1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543" y="139"/>
            <a:ext cx="0" cy="16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542" y="291"/>
            <a:ext cx="13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24"/>
          <xdr:cNvSpPr txBox="1">
            <a:spLocks noChangeArrowheads="1"/>
          </xdr:cNvSpPr>
        </xdr:nvSpPr>
        <xdr:spPr>
          <a:xfrm>
            <a:off x="472" y="211"/>
            <a:ext cx="11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Hauteur H</a:t>
            </a:r>
          </a:p>
        </xdr:txBody>
      </xdr:sp>
      <xdr:sp>
        <xdr:nvSpPr>
          <xdr:cNvPr id="25" name="TextBox 25"/>
          <xdr:cNvSpPr txBox="1">
            <a:spLocks noChangeArrowheads="1"/>
          </xdr:cNvSpPr>
        </xdr:nvSpPr>
        <xdr:spPr>
          <a:xfrm>
            <a:off x="489" y="302"/>
            <a:ext cx="11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Base B</a:t>
            </a:r>
          </a:p>
        </xdr:txBody>
      </xdr:sp>
    </xdr:grpSp>
    <xdr:clientData/>
  </xdr:twoCellAnchor>
  <xdr:twoCellAnchor editAs="absolute">
    <xdr:from>
      <xdr:col>4</xdr:col>
      <xdr:colOff>609600</xdr:colOff>
      <xdr:row>3</xdr:row>
      <xdr:rowOff>19050</xdr:rowOff>
    </xdr:from>
    <xdr:to>
      <xdr:col>6</xdr:col>
      <xdr:colOff>285750</xdr:colOff>
      <xdr:row>10</xdr:row>
      <xdr:rowOff>85725</xdr:rowOff>
    </xdr:to>
    <xdr:grpSp>
      <xdr:nvGrpSpPr>
        <xdr:cNvPr id="26" name="Group 26"/>
        <xdr:cNvGrpSpPr>
          <a:grpSpLocks/>
        </xdr:cNvGrpSpPr>
      </xdr:nvGrpSpPr>
      <xdr:grpSpPr>
        <a:xfrm>
          <a:off x="3657600" y="504825"/>
          <a:ext cx="1200150" cy="1200150"/>
          <a:chOff x="422" y="88"/>
          <a:chExt cx="259" cy="265"/>
        </a:xfrm>
        <a:solidFill>
          <a:srgbClr val="FFFFFF"/>
        </a:solidFill>
      </xdr:grpSpPr>
      <xdr:sp>
        <xdr:nvSpPr>
          <xdr:cNvPr id="27" name="AutoShape 27"/>
          <xdr:cNvSpPr>
            <a:spLocks/>
          </xdr:cNvSpPr>
        </xdr:nvSpPr>
        <xdr:spPr>
          <a:xfrm>
            <a:off x="422" y="88"/>
            <a:ext cx="259" cy="265"/>
          </a:xfrm>
          <a:prstGeom prst="donut">
            <a:avLst>
              <a:gd name="adj" fmla="val -36101"/>
            </a:avLst>
          </a:prstGeom>
          <a:gradFill rotWithShape="1">
            <a:gsLst>
              <a:gs pos="0">
                <a:srgbClr val="CC99FF"/>
              </a:gs>
              <a:gs pos="100000">
                <a:srgbClr val="C392F4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456" y="220"/>
            <a:ext cx="199" cy="0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 flipV="1">
            <a:off x="437" y="155"/>
            <a:ext cx="231" cy="127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 flipV="1">
            <a:off x="544" y="157"/>
            <a:ext cx="77" cy="63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 flipH="1" flipV="1">
            <a:off x="501" y="100"/>
            <a:ext cx="50" cy="11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32"/>
          <xdr:cNvSpPr txBox="1">
            <a:spLocks noChangeArrowheads="1"/>
          </xdr:cNvSpPr>
        </xdr:nvSpPr>
        <xdr:spPr>
          <a:xfrm>
            <a:off x="498" y="147"/>
            <a:ext cx="49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>
        <xdr:nvSpPr>
          <xdr:cNvPr id="33" name="TextBox 33"/>
          <xdr:cNvSpPr txBox="1">
            <a:spLocks noChangeArrowheads="1"/>
          </xdr:cNvSpPr>
        </xdr:nvSpPr>
        <xdr:spPr>
          <a:xfrm>
            <a:off x="580" y="151"/>
            <a:ext cx="50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541" y="202"/>
            <a:ext cx="69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</a:t>
            </a:r>
          </a:p>
        </xdr:txBody>
      </xdr:sp>
    </xdr:grpSp>
    <xdr:clientData/>
  </xdr:twoCellAnchor>
  <xdr:twoCellAnchor>
    <xdr:from>
      <xdr:col>3</xdr:col>
      <xdr:colOff>552450</xdr:colOff>
      <xdr:row>14</xdr:row>
      <xdr:rowOff>142875</xdr:rowOff>
    </xdr:from>
    <xdr:to>
      <xdr:col>5</xdr:col>
      <xdr:colOff>638175</xdr:colOff>
      <xdr:row>20</xdr:row>
      <xdr:rowOff>0</xdr:rowOff>
    </xdr:to>
    <xdr:grpSp>
      <xdr:nvGrpSpPr>
        <xdr:cNvPr id="35" name="Group 35"/>
        <xdr:cNvGrpSpPr>
          <a:grpSpLocks/>
        </xdr:cNvGrpSpPr>
      </xdr:nvGrpSpPr>
      <xdr:grpSpPr>
        <a:xfrm>
          <a:off x="2838450" y="2409825"/>
          <a:ext cx="1609725" cy="828675"/>
          <a:chOff x="469" y="108"/>
          <a:chExt cx="233" cy="153"/>
        </a:xfrm>
        <a:solidFill>
          <a:srgbClr val="FFFFFF"/>
        </a:solidFill>
      </xdr:grpSpPr>
      <xdr:sp>
        <xdr:nvSpPr>
          <xdr:cNvPr id="36" name="Rectangle 36"/>
          <xdr:cNvSpPr>
            <a:spLocks/>
          </xdr:cNvSpPr>
        </xdr:nvSpPr>
        <xdr:spPr>
          <a:xfrm>
            <a:off x="469" y="137"/>
            <a:ext cx="225" cy="12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A8A8A8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 flipV="1">
            <a:off x="470" y="137"/>
            <a:ext cx="224" cy="12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38"/>
          <xdr:cNvSpPr txBox="1">
            <a:spLocks noChangeArrowheads="1"/>
          </xdr:cNvSpPr>
        </xdr:nvSpPr>
        <xdr:spPr>
          <a:xfrm>
            <a:off x="563" y="176"/>
            <a:ext cx="5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39" name="TextBox 39"/>
          <xdr:cNvSpPr txBox="1">
            <a:spLocks noChangeArrowheads="1"/>
          </xdr:cNvSpPr>
        </xdr:nvSpPr>
        <xdr:spPr>
          <a:xfrm>
            <a:off x="567" y="108"/>
            <a:ext cx="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69" y="128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702" y="138"/>
            <a:ext cx="0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9525</xdr:colOff>
      <xdr:row>12</xdr:row>
      <xdr:rowOff>57150</xdr:rowOff>
    </xdr:from>
    <xdr:to>
      <xdr:col>8</xdr:col>
      <xdr:colOff>381000</xdr:colOff>
      <xdr:row>25</xdr:row>
      <xdr:rowOff>19050</xdr:rowOff>
    </xdr:to>
    <xdr:grpSp>
      <xdr:nvGrpSpPr>
        <xdr:cNvPr id="42" name="Group 42"/>
        <xdr:cNvGrpSpPr>
          <a:grpSpLocks/>
        </xdr:cNvGrpSpPr>
      </xdr:nvGrpSpPr>
      <xdr:grpSpPr>
        <a:xfrm>
          <a:off x="4581525" y="2000250"/>
          <a:ext cx="1895475" cy="2162175"/>
          <a:chOff x="402" y="71"/>
          <a:chExt cx="311" cy="313"/>
        </a:xfrm>
        <a:solidFill>
          <a:srgbClr val="FFFFFF"/>
        </a:solidFill>
      </xdr:grpSpPr>
      <xdr:pic>
        <xdr:nvPicPr>
          <xdr:cNvPr id="43" name="Picture 43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02" y="71"/>
            <a:ext cx="311" cy="3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4" name="Line 44"/>
          <xdr:cNvSpPr>
            <a:spLocks/>
          </xdr:cNvSpPr>
        </xdr:nvSpPr>
        <xdr:spPr>
          <a:xfrm flipH="1" flipV="1">
            <a:off x="483" y="141"/>
            <a:ext cx="121" cy="16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180975</xdr:colOff>
      <xdr:row>9</xdr:row>
      <xdr:rowOff>9525</xdr:rowOff>
    </xdr:from>
    <xdr:to>
      <xdr:col>9</xdr:col>
      <xdr:colOff>219075</xdr:colOff>
      <xdr:row>14</xdr:row>
      <xdr:rowOff>19050</xdr:rowOff>
    </xdr:to>
    <xdr:sp>
      <xdr:nvSpPr>
        <xdr:cNvPr id="45" name="AutoShape 45"/>
        <xdr:cNvSpPr>
          <a:spLocks/>
        </xdr:cNvSpPr>
      </xdr:nvSpPr>
      <xdr:spPr>
        <a:xfrm>
          <a:off x="180975" y="1466850"/>
          <a:ext cx="6896100" cy="819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Aires et surfaces</a:t>
          </a:r>
        </a:p>
      </xdr:txBody>
    </xdr:sp>
    <xdr:clientData/>
  </xdr:twoCellAnchor>
  <xdr:twoCellAnchor>
    <xdr:from>
      <xdr:col>7</xdr:col>
      <xdr:colOff>428625</xdr:colOff>
      <xdr:row>18</xdr:row>
      <xdr:rowOff>0</xdr:rowOff>
    </xdr:from>
    <xdr:to>
      <xdr:col>9</xdr:col>
      <xdr:colOff>38100</xdr:colOff>
      <xdr:row>19</xdr:row>
      <xdr:rowOff>95250</xdr:rowOff>
    </xdr:to>
    <xdr:sp macro="[0]!Sortir">
      <xdr:nvSpPr>
        <xdr:cNvPr id="46" name="TextBox 46"/>
        <xdr:cNvSpPr txBox="1">
          <a:spLocks noChangeArrowheads="1"/>
        </xdr:cNvSpPr>
      </xdr:nvSpPr>
      <xdr:spPr>
        <a:xfrm>
          <a:off x="5762625" y="2914650"/>
          <a:ext cx="1133475" cy="2571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Quitter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17</xdr:row>
      <xdr:rowOff>38100</xdr:rowOff>
    </xdr:from>
    <xdr:to>
      <xdr:col>6</xdr:col>
      <xdr:colOff>438150</xdr:colOff>
      <xdr:row>17</xdr:row>
      <xdr:rowOff>38100</xdr:rowOff>
    </xdr:to>
    <xdr:sp>
      <xdr:nvSpPr>
        <xdr:cNvPr id="1" name="Line 19"/>
        <xdr:cNvSpPr>
          <a:spLocks/>
        </xdr:cNvSpPr>
      </xdr:nvSpPr>
      <xdr:spPr>
        <a:xfrm>
          <a:off x="3562350" y="2466975"/>
          <a:ext cx="23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6</xdr:row>
      <xdr:rowOff>38100</xdr:rowOff>
    </xdr:from>
    <xdr:to>
      <xdr:col>11</xdr:col>
      <xdr:colOff>152400</xdr:colOff>
      <xdr:row>18</xdr:row>
      <xdr:rowOff>114300</xdr:rowOff>
    </xdr:to>
    <xdr:grpSp>
      <xdr:nvGrpSpPr>
        <xdr:cNvPr id="2" name="Group 31"/>
        <xdr:cNvGrpSpPr>
          <a:grpSpLocks/>
        </xdr:cNvGrpSpPr>
      </xdr:nvGrpSpPr>
      <xdr:grpSpPr>
        <a:xfrm>
          <a:off x="4600575" y="1038225"/>
          <a:ext cx="1714500" cy="1752600"/>
          <a:chOff x="477" y="112"/>
          <a:chExt cx="180" cy="184"/>
        </a:xfrm>
        <a:solidFill>
          <a:srgbClr val="FFFFFF"/>
        </a:solidFill>
      </xdr:grpSpPr>
      <xdr:sp>
        <xdr:nvSpPr>
          <xdr:cNvPr id="3" name="Rectangle 24"/>
          <xdr:cNvSpPr>
            <a:spLocks/>
          </xdr:cNvSpPr>
        </xdr:nvSpPr>
        <xdr:spPr>
          <a:xfrm>
            <a:off x="506" y="143"/>
            <a:ext cx="151" cy="151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C1C1C1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25"/>
          <xdr:cNvSpPr>
            <a:spLocks/>
          </xdr:cNvSpPr>
        </xdr:nvSpPr>
        <xdr:spPr>
          <a:xfrm flipV="1">
            <a:off x="505" y="143"/>
            <a:ext cx="151" cy="151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26"/>
          <xdr:cNvSpPr txBox="1">
            <a:spLocks noChangeArrowheads="1"/>
          </xdr:cNvSpPr>
        </xdr:nvSpPr>
        <xdr:spPr>
          <a:xfrm>
            <a:off x="562" y="200"/>
            <a:ext cx="5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6" name="TextBox 27"/>
          <xdr:cNvSpPr txBox="1">
            <a:spLocks noChangeArrowheads="1"/>
          </xdr:cNvSpPr>
        </xdr:nvSpPr>
        <xdr:spPr>
          <a:xfrm>
            <a:off x="562" y="112"/>
            <a:ext cx="5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7" name="TextBox 28"/>
          <xdr:cNvSpPr txBox="1">
            <a:spLocks noChangeArrowheads="1"/>
          </xdr:cNvSpPr>
        </xdr:nvSpPr>
        <xdr:spPr>
          <a:xfrm>
            <a:off x="477" y="205"/>
            <a:ext cx="5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8" name="Line 29"/>
          <xdr:cNvSpPr>
            <a:spLocks/>
          </xdr:cNvSpPr>
        </xdr:nvSpPr>
        <xdr:spPr>
          <a:xfrm>
            <a:off x="507" y="136"/>
            <a:ext cx="147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0"/>
          <xdr:cNvSpPr>
            <a:spLocks/>
          </xdr:cNvSpPr>
        </xdr:nvSpPr>
        <xdr:spPr>
          <a:xfrm>
            <a:off x="496" y="145"/>
            <a:ext cx="1" cy="1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6</xdr:row>
      <xdr:rowOff>57150</xdr:rowOff>
    </xdr:from>
    <xdr:to>
      <xdr:col>6</xdr:col>
      <xdr:colOff>419100</xdr:colOff>
      <xdr:row>7</xdr:row>
      <xdr:rowOff>76200</xdr:rowOff>
    </xdr:to>
    <xdr:sp macro="[0]!calc">
      <xdr:nvSpPr>
        <xdr:cNvPr id="10" name="TextBox 32"/>
        <xdr:cNvSpPr txBox="1">
          <a:spLocks noChangeArrowheads="1"/>
        </xdr:cNvSpPr>
      </xdr:nvSpPr>
      <xdr:spPr>
        <a:xfrm>
          <a:off x="2676525" y="1057275"/>
          <a:ext cx="1104900" cy="228600"/>
        </a:xfrm>
        <a:prstGeom prst="rect">
          <a:avLst/>
        </a:prstGeom>
        <a:solidFill>
          <a:srgbClr val="00008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Calculatrice</a:t>
          </a:r>
        </a:p>
      </xdr:txBody>
    </xdr:sp>
    <xdr:clientData/>
  </xdr:twoCellAnchor>
  <xdr:twoCellAnchor>
    <xdr:from>
      <xdr:col>0</xdr:col>
      <xdr:colOff>304800</xdr:colOff>
      <xdr:row>0</xdr:row>
      <xdr:rowOff>28575</xdr:rowOff>
    </xdr:from>
    <xdr:to>
      <xdr:col>11</xdr:col>
      <xdr:colOff>0</xdr:colOff>
      <xdr:row>2</xdr:row>
      <xdr:rowOff>9525</xdr:rowOff>
    </xdr:to>
    <xdr:grpSp>
      <xdr:nvGrpSpPr>
        <xdr:cNvPr id="11" name="Group 48"/>
        <xdr:cNvGrpSpPr>
          <a:grpSpLocks/>
        </xdr:cNvGrpSpPr>
      </xdr:nvGrpSpPr>
      <xdr:grpSpPr>
        <a:xfrm>
          <a:off x="304800" y="28575"/>
          <a:ext cx="5857875" cy="285750"/>
          <a:chOff x="32" y="3"/>
          <a:chExt cx="615" cy="30"/>
        </a:xfrm>
        <a:solidFill>
          <a:srgbClr val="FFFFFF"/>
        </a:solidFill>
      </xdr:grpSpPr>
      <xdr:grpSp>
        <xdr:nvGrpSpPr>
          <xdr:cNvPr id="15" name="Group 41"/>
          <xdr:cNvGrpSpPr>
            <a:grpSpLocks/>
          </xdr:cNvGrpSpPr>
        </xdr:nvGrpSpPr>
        <xdr:grpSpPr>
          <a:xfrm>
            <a:off x="424" y="3"/>
            <a:ext cx="223" cy="30"/>
            <a:chOff x="412" y="7"/>
            <a:chExt cx="223" cy="30"/>
          </a:xfrm>
          <a:solidFill>
            <a:srgbClr val="FFFFFF"/>
          </a:solidFill>
        </xdr:grpSpPr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28575</xdr:rowOff>
    </xdr:from>
    <xdr:to>
      <xdr:col>6</xdr:col>
      <xdr:colOff>514350</xdr:colOff>
      <xdr:row>18</xdr:row>
      <xdr:rowOff>28575</xdr:rowOff>
    </xdr:to>
    <xdr:sp>
      <xdr:nvSpPr>
        <xdr:cNvPr id="1" name="Line 25"/>
        <xdr:cNvSpPr>
          <a:spLocks/>
        </xdr:cNvSpPr>
      </xdr:nvSpPr>
      <xdr:spPr>
        <a:xfrm>
          <a:off x="3362325" y="270510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10</xdr:row>
      <xdr:rowOff>66675</xdr:rowOff>
    </xdr:from>
    <xdr:to>
      <xdr:col>11</xdr:col>
      <xdr:colOff>457200</xdr:colOff>
      <xdr:row>13</xdr:row>
      <xdr:rowOff>85725</xdr:rowOff>
    </xdr:to>
    <xdr:sp>
      <xdr:nvSpPr>
        <xdr:cNvPr id="2" name="TextBox 34"/>
        <xdr:cNvSpPr txBox="1">
          <a:spLocks noChangeArrowheads="1"/>
        </xdr:cNvSpPr>
      </xdr:nvSpPr>
      <xdr:spPr>
        <a:xfrm>
          <a:off x="6734175" y="17335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7</xdr:col>
      <xdr:colOff>381000</xdr:colOff>
      <xdr:row>6</xdr:row>
      <xdr:rowOff>133350</xdr:rowOff>
    </xdr:from>
    <xdr:to>
      <xdr:col>10</xdr:col>
      <xdr:colOff>647700</xdr:colOff>
      <xdr:row>16</xdr:row>
      <xdr:rowOff>38100</xdr:rowOff>
    </xdr:to>
    <xdr:grpSp>
      <xdr:nvGrpSpPr>
        <xdr:cNvPr id="3" name="Group 38"/>
        <xdr:cNvGrpSpPr>
          <a:grpSpLocks/>
        </xdr:cNvGrpSpPr>
      </xdr:nvGrpSpPr>
      <xdr:grpSpPr>
        <a:xfrm>
          <a:off x="4467225" y="1028700"/>
          <a:ext cx="2219325" cy="1457325"/>
          <a:chOff x="469" y="108"/>
          <a:chExt cx="233" cy="153"/>
        </a:xfrm>
        <a:solidFill>
          <a:srgbClr val="FFFFFF"/>
        </a:solidFill>
      </xdr:grpSpPr>
      <xdr:sp>
        <xdr:nvSpPr>
          <xdr:cNvPr id="4" name="Rectangle 30"/>
          <xdr:cNvSpPr>
            <a:spLocks/>
          </xdr:cNvSpPr>
        </xdr:nvSpPr>
        <xdr:spPr>
          <a:xfrm>
            <a:off x="469" y="137"/>
            <a:ext cx="225" cy="12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A8A8A8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31"/>
          <xdr:cNvSpPr>
            <a:spLocks/>
          </xdr:cNvSpPr>
        </xdr:nvSpPr>
        <xdr:spPr>
          <a:xfrm flipV="1">
            <a:off x="470" y="137"/>
            <a:ext cx="224" cy="122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32"/>
          <xdr:cNvSpPr txBox="1">
            <a:spLocks noChangeArrowheads="1"/>
          </xdr:cNvSpPr>
        </xdr:nvSpPr>
        <xdr:spPr>
          <a:xfrm>
            <a:off x="563" y="176"/>
            <a:ext cx="5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7" name="TextBox 33"/>
          <xdr:cNvSpPr txBox="1">
            <a:spLocks noChangeArrowheads="1"/>
          </xdr:cNvSpPr>
        </xdr:nvSpPr>
        <xdr:spPr>
          <a:xfrm>
            <a:off x="567" y="108"/>
            <a:ext cx="5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8" name="Line 35"/>
          <xdr:cNvSpPr>
            <a:spLocks/>
          </xdr:cNvSpPr>
        </xdr:nvSpPr>
        <xdr:spPr>
          <a:xfrm>
            <a:off x="469" y="128"/>
            <a:ext cx="2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36"/>
          <xdr:cNvSpPr>
            <a:spLocks/>
          </xdr:cNvSpPr>
        </xdr:nvSpPr>
        <xdr:spPr>
          <a:xfrm>
            <a:off x="702" y="138"/>
            <a:ext cx="0" cy="1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6</xdr:row>
      <xdr:rowOff>76200</xdr:rowOff>
    </xdr:from>
    <xdr:to>
      <xdr:col>6</xdr:col>
      <xdr:colOff>476250</xdr:colOff>
      <xdr:row>7</xdr:row>
      <xdr:rowOff>85725</xdr:rowOff>
    </xdr:to>
    <xdr:sp macro="[0]!calc">
      <xdr:nvSpPr>
        <xdr:cNvPr id="10" name="TextBox 40"/>
        <xdr:cNvSpPr txBox="1">
          <a:spLocks noChangeArrowheads="1"/>
        </xdr:cNvSpPr>
      </xdr:nvSpPr>
      <xdr:spPr>
        <a:xfrm>
          <a:off x="2714625" y="971550"/>
          <a:ext cx="1104900" cy="228600"/>
        </a:xfrm>
        <a:prstGeom prst="rect">
          <a:avLst/>
        </a:prstGeom>
        <a:solidFill>
          <a:srgbClr val="00008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Calculatrice</a:t>
          </a:r>
        </a:p>
      </xdr:txBody>
    </xdr:sp>
    <xdr:clientData/>
  </xdr:twoCellAnchor>
  <xdr:twoCellAnchor>
    <xdr:from>
      <xdr:col>0</xdr:col>
      <xdr:colOff>171450</xdr:colOff>
      <xdr:row>0</xdr:row>
      <xdr:rowOff>38100</xdr:rowOff>
    </xdr:from>
    <xdr:to>
      <xdr:col>9</xdr:col>
      <xdr:colOff>752475</xdr:colOff>
      <xdr:row>2</xdr:row>
      <xdr:rowOff>38100</xdr:rowOff>
    </xdr:to>
    <xdr:grpSp>
      <xdr:nvGrpSpPr>
        <xdr:cNvPr id="11" name="Group 63"/>
        <xdr:cNvGrpSpPr>
          <a:grpSpLocks/>
        </xdr:cNvGrpSpPr>
      </xdr:nvGrpSpPr>
      <xdr:grpSpPr>
        <a:xfrm>
          <a:off x="171450" y="38100"/>
          <a:ext cx="5857875" cy="285750"/>
          <a:chOff x="20" y="7"/>
          <a:chExt cx="615" cy="30"/>
        </a:xfrm>
        <a:solidFill>
          <a:srgbClr val="FFFFFF"/>
        </a:solidFill>
      </xdr:grpSpPr>
      <xdr:grpSp>
        <xdr:nvGrpSpPr>
          <xdr:cNvPr id="15" name="Group 67"/>
          <xdr:cNvGrpSpPr>
            <a:grpSpLocks/>
          </xdr:cNvGrpSpPr>
        </xdr:nvGrpSpPr>
        <xdr:grpSpPr>
          <a:xfrm>
            <a:off x="412" y="7"/>
            <a:ext cx="223" cy="30"/>
            <a:chOff x="412" y="7"/>
            <a:chExt cx="223" cy="30"/>
          </a:xfrm>
          <a:solidFill>
            <a:srgbClr val="FFFFFF"/>
          </a:solidFill>
        </xdr:grpSpPr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5</xdr:row>
      <xdr:rowOff>66675</xdr:rowOff>
    </xdr:from>
    <xdr:to>
      <xdr:col>12</xdr:col>
      <xdr:colOff>142875</xdr:colOff>
      <xdr:row>17</xdr:row>
      <xdr:rowOff>123825</xdr:rowOff>
    </xdr:to>
    <xdr:grpSp>
      <xdr:nvGrpSpPr>
        <xdr:cNvPr id="1" name="Group 44"/>
        <xdr:cNvGrpSpPr>
          <a:grpSpLocks/>
        </xdr:cNvGrpSpPr>
      </xdr:nvGrpSpPr>
      <xdr:grpSpPr>
        <a:xfrm>
          <a:off x="3686175" y="838200"/>
          <a:ext cx="2962275" cy="1819275"/>
          <a:chOff x="363" y="138"/>
          <a:chExt cx="311" cy="191"/>
        </a:xfrm>
        <a:solidFill>
          <a:srgbClr val="FFFFFF"/>
        </a:solidFill>
      </xdr:grpSpPr>
      <xdr:sp>
        <xdr:nvSpPr>
          <xdr:cNvPr id="2" name="AutoShape 38"/>
          <xdr:cNvSpPr>
            <a:spLocks/>
          </xdr:cNvSpPr>
        </xdr:nvSpPr>
        <xdr:spPr>
          <a:xfrm>
            <a:off x="363" y="138"/>
            <a:ext cx="311" cy="164"/>
          </a:xfrm>
          <a:prstGeom prst="triangle">
            <a:avLst>
              <a:gd name="adj" fmla="val 7222"/>
            </a:avLst>
          </a:prstGeom>
          <a:gradFill rotWithShape="1">
            <a:gsLst>
              <a:gs pos="0">
                <a:srgbClr val="FFFFFF"/>
              </a:gs>
              <a:gs pos="100000">
                <a:srgbClr val="C1C1C1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9"/>
          <xdr:cNvSpPr>
            <a:spLocks/>
          </xdr:cNvSpPr>
        </xdr:nvSpPr>
        <xdr:spPr>
          <a:xfrm>
            <a:off x="543" y="139"/>
            <a:ext cx="0" cy="16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0"/>
          <xdr:cNvSpPr>
            <a:spLocks/>
          </xdr:cNvSpPr>
        </xdr:nvSpPr>
        <xdr:spPr>
          <a:xfrm>
            <a:off x="542" y="291"/>
            <a:ext cx="13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2"/>
          <xdr:cNvSpPr txBox="1">
            <a:spLocks noChangeArrowheads="1"/>
          </xdr:cNvSpPr>
        </xdr:nvSpPr>
        <xdr:spPr>
          <a:xfrm>
            <a:off x="472" y="211"/>
            <a:ext cx="113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Hauteur H</a:t>
            </a:r>
          </a:p>
        </xdr:txBody>
      </xdr:sp>
      <xdr:sp>
        <xdr:nvSpPr>
          <xdr:cNvPr id="6" name="TextBox 43"/>
          <xdr:cNvSpPr txBox="1">
            <a:spLocks noChangeArrowheads="1"/>
          </xdr:cNvSpPr>
        </xdr:nvSpPr>
        <xdr:spPr>
          <a:xfrm>
            <a:off x="489" y="302"/>
            <a:ext cx="11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Base B</a:t>
            </a:r>
          </a:p>
        </xdr:txBody>
      </xdr:sp>
    </xdr:grpSp>
    <xdr:clientData/>
  </xdr:twoCellAnchor>
  <xdr:twoCellAnchor>
    <xdr:from>
      <xdr:col>15</xdr:col>
      <xdr:colOff>209550</xdr:colOff>
      <xdr:row>6</xdr:row>
      <xdr:rowOff>142875</xdr:rowOff>
    </xdr:from>
    <xdr:to>
      <xdr:col>16</xdr:col>
      <xdr:colOff>552450</xdr:colOff>
      <xdr:row>7</xdr:row>
      <xdr:rowOff>142875</xdr:rowOff>
    </xdr:to>
    <xdr:sp macro="[0]!calc">
      <xdr:nvSpPr>
        <xdr:cNvPr id="7" name="TextBox 45"/>
        <xdr:cNvSpPr txBox="1">
          <a:spLocks noChangeArrowheads="1"/>
        </xdr:cNvSpPr>
      </xdr:nvSpPr>
      <xdr:spPr>
        <a:xfrm>
          <a:off x="9153525" y="1085850"/>
          <a:ext cx="1104900" cy="228600"/>
        </a:xfrm>
        <a:prstGeom prst="rect">
          <a:avLst/>
        </a:prstGeom>
        <a:solidFill>
          <a:srgbClr val="00008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Calculatrice</a:t>
          </a:r>
        </a:p>
      </xdr:txBody>
    </xdr:sp>
    <xdr:clientData/>
  </xdr:twoCellAnchor>
  <xdr:twoCellAnchor>
    <xdr:from>
      <xdr:col>5</xdr:col>
      <xdr:colOff>133350</xdr:colOff>
      <xdr:row>5</xdr:row>
      <xdr:rowOff>66675</xdr:rowOff>
    </xdr:from>
    <xdr:to>
      <xdr:col>8</xdr:col>
      <xdr:colOff>485775</xdr:colOff>
      <xdr:row>6</xdr:row>
      <xdr:rowOff>123825</xdr:rowOff>
    </xdr:to>
    <xdr:sp macro="[0]!calc">
      <xdr:nvSpPr>
        <xdr:cNvPr id="8" name="TextBox 46"/>
        <xdr:cNvSpPr txBox="1">
          <a:spLocks noChangeArrowheads="1"/>
        </xdr:cNvSpPr>
      </xdr:nvSpPr>
      <xdr:spPr>
        <a:xfrm>
          <a:off x="2828925" y="838200"/>
          <a:ext cx="1104900" cy="228600"/>
        </a:xfrm>
        <a:prstGeom prst="rect">
          <a:avLst/>
        </a:prstGeom>
        <a:solidFill>
          <a:srgbClr val="00008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Calculatrice</a:t>
          </a:r>
        </a:p>
      </xdr:txBody>
    </xdr:sp>
    <xdr:clientData/>
  </xdr:twoCellAnchor>
  <xdr:twoCellAnchor>
    <xdr:from>
      <xdr:col>1</xdr:col>
      <xdr:colOff>19050</xdr:colOff>
      <xdr:row>0</xdr:row>
      <xdr:rowOff>57150</xdr:rowOff>
    </xdr:from>
    <xdr:to>
      <xdr:col>11</xdr:col>
      <xdr:colOff>438150</xdr:colOff>
      <xdr:row>1</xdr:row>
      <xdr:rowOff>152400</xdr:rowOff>
    </xdr:to>
    <xdr:grpSp>
      <xdr:nvGrpSpPr>
        <xdr:cNvPr id="9" name="Group 80"/>
        <xdr:cNvGrpSpPr>
          <a:grpSpLocks/>
        </xdr:cNvGrpSpPr>
      </xdr:nvGrpSpPr>
      <xdr:grpSpPr>
        <a:xfrm>
          <a:off x="209550" y="57150"/>
          <a:ext cx="5857875" cy="285750"/>
          <a:chOff x="20" y="7"/>
          <a:chExt cx="615" cy="30"/>
        </a:xfrm>
        <a:solidFill>
          <a:srgbClr val="FFFFFF"/>
        </a:solidFill>
      </xdr:grpSpPr>
      <xdr:grpSp>
        <xdr:nvGrpSpPr>
          <xdr:cNvPr id="13" name="Group 84"/>
          <xdr:cNvGrpSpPr>
            <a:grpSpLocks/>
          </xdr:cNvGrpSpPr>
        </xdr:nvGrpSpPr>
        <xdr:grpSpPr>
          <a:xfrm>
            <a:off x="412" y="7"/>
            <a:ext cx="223" cy="30"/>
            <a:chOff x="412" y="7"/>
            <a:chExt cx="223" cy="30"/>
          </a:xfrm>
          <a:solidFill>
            <a:srgbClr val="FFFFFF"/>
          </a:solidFill>
        </xdr:grpSpPr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209550</xdr:rowOff>
    </xdr:from>
    <xdr:to>
      <xdr:col>10</xdr:col>
      <xdr:colOff>123825</xdr:colOff>
      <xdr:row>6</xdr:row>
      <xdr:rowOff>38100</xdr:rowOff>
    </xdr:to>
    <xdr:sp macro="[0]!calc">
      <xdr:nvSpPr>
        <xdr:cNvPr id="1" name="TextBox 26"/>
        <xdr:cNvSpPr txBox="1">
          <a:spLocks noChangeArrowheads="1"/>
        </xdr:cNvSpPr>
      </xdr:nvSpPr>
      <xdr:spPr>
        <a:xfrm>
          <a:off x="2676525" y="914400"/>
          <a:ext cx="1104900" cy="228600"/>
        </a:xfrm>
        <a:prstGeom prst="rect">
          <a:avLst/>
        </a:prstGeom>
        <a:solidFill>
          <a:srgbClr val="00008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Calculatrice</a:t>
          </a:r>
        </a:p>
      </xdr:txBody>
    </xdr:sp>
    <xdr:clientData/>
  </xdr:twoCellAnchor>
  <xdr:twoCellAnchor editAs="absolute">
    <xdr:from>
      <xdr:col>11</xdr:col>
      <xdr:colOff>19050</xdr:colOff>
      <xdr:row>6</xdr:row>
      <xdr:rowOff>142875</xdr:rowOff>
    </xdr:from>
    <xdr:to>
      <xdr:col>14</xdr:col>
      <xdr:colOff>504825</xdr:colOff>
      <xdr:row>16</xdr:row>
      <xdr:rowOff>114300</xdr:rowOff>
    </xdr:to>
    <xdr:grpSp>
      <xdr:nvGrpSpPr>
        <xdr:cNvPr id="2" name="Group 66"/>
        <xdr:cNvGrpSpPr>
          <a:grpSpLocks/>
        </xdr:cNvGrpSpPr>
      </xdr:nvGrpSpPr>
      <xdr:grpSpPr>
        <a:xfrm>
          <a:off x="3962400" y="1247775"/>
          <a:ext cx="2771775" cy="1457325"/>
          <a:chOff x="413" y="134"/>
          <a:chExt cx="291" cy="153"/>
        </a:xfrm>
        <a:solidFill>
          <a:srgbClr val="FFFFFF"/>
        </a:solidFill>
      </xdr:grpSpPr>
      <xdr:sp>
        <xdr:nvSpPr>
          <xdr:cNvPr id="3" name="TextBox 63"/>
          <xdr:cNvSpPr txBox="1">
            <a:spLocks noChangeArrowheads="1"/>
          </xdr:cNvSpPr>
        </xdr:nvSpPr>
        <xdr:spPr>
          <a:xfrm>
            <a:off x="413" y="259"/>
            <a:ext cx="232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Base B</a:t>
            </a:r>
          </a:p>
        </xdr:txBody>
      </xdr:sp>
      <xdr:grpSp>
        <xdr:nvGrpSpPr>
          <xdr:cNvPr id="4" name="Group 65"/>
          <xdr:cNvGrpSpPr>
            <a:grpSpLocks/>
          </xdr:cNvGrpSpPr>
        </xdr:nvGrpSpPr>
        <xdr:grpSpPr>
          <a:xfrm>
            <a:off x="417" y="134"/>
            <a:ext cx="287" cy="112"/>
            <a:chOff x="417" y="134"/>
            <a:chExt cx="287" cy="112"/>
          </a:xfrm>
          <a:solidFill>
            <a:srgbClr val="FFFFFF"/>
          </a:solidFill>
        </xdr:grpSpPr>
        <xdr:sp>
          <xdr:nvSpPr>
            <xdr:cNvPr id="5" name="AutoShape 38"/>
            <xdr:cNvSpPr>
              <a:spLocks/>
            </xdr:cNvSpPr>
          </xdr:nvSpPr>
          <xdr:spPr>
            <a:xfrm>
              <a:off x="417" y="135"/>
              <a:ext cx="287" cy="111"/>
            </a:xfrm>
            <a:prstGeom prst="parallelogram">
              <a:avLst/>
            </a:prstGeom>
            <a:gradFill rotWithShape="1">
              <a:gsLst>
                <a:gs pos="0">
                  <a:srgbClr val="A8A8A8"/>
                </a:gs>
                <a:gs pos="50000">
                  <a:srgbClr val="FFFFFF"/>
                </a:gs>
                <a:gs pos="100000">
                  <a:srgbClr val="A8A8A8"/>
                </a:gs>
              </a:gsLst>
              <a:lin ang="5400000" scaled="1"/>
            </a:gra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62"/>
            <xdr:cNvSpPr>
              <a:spLocks/>
            </xdr:cNvSpPr>
          </xdr:nvSpPr>
          <xdr:spPr>
            <a:xfrm>
              <a:off x="491" y="134"/>
              <a:ext cx="0" cy="111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TextBox 64"/>
            <xdr:cNvSpPr txBox="1">
              <a:spLocks noChangeArrowheads="1"/>
            </xdr:cNvSpPr>
          </xdr:nvSpPr>
          <xdr:spPr>
            <a:xfrm>
              <a:off x="494" y="173"/>
              <a:ext cx="96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rPr>
                <a:t>Hauteur H</a:t>
              </a:r>
            </a:p>
          </xdr:txBody>
        </xdr:sp>
      </xdr:grpSp>
    </xdr:grpSp>
    <xdr:clientData/>
  </xdr:twoCellAnchor>
  <xdr:twoCellAnchor>
    <xdr:from>
      <xdr:col>1</xdr:col>
      <xdr:colOff>9525</xdr:colOff>
      <xdr:row>0</xdr:row>
      <xdr:rowOff>85725</xdr:rowOff>
    </xdr:from>
    <xdr:to>
      <xdr:col>13</xdr:col>
      <xdr:colOff>714375</xdr:colOff>
      <xdr:row>1</xdr:row>
      <xdr:rowOff>142875</xdr:rowOff>
    </xdr:to>
    <xdr:grpSp>
      <xdr:nvGrpSpPr>
        <xdr:cNvPr id="8" name="Group 78"/>
        <xdr:cNvGrpSpPr>
          <a:grpSpLocks/>
        </xdr:cNvGrpSpPr>
      </xdr:nvGrpSpPr>
      <xdr:grpSpPr>
        <a:xfrm>
          <a:off x="323850" y="85725"/>
          <a:ext cx="5857875" cy="285750"/>
          <a:chOff x="20" y="7"/>
          <a:chExt cx="615" cy="30"/>
        </a:xfrm>
        <a:solidFill>
          <a:srgbClr val="FFFFFF"/>
        </a:solidFill>
      </xdr:grpSpPr>
      <xdr:grpSp>
        <xdr:nvGrpSpPr>
          <xdr:cNvPr id="12" name="Group 82"/>
          <xdr:cNvGrpSpPr>
            <a:grpSpLocks/>
          </xdr:cNvGrpSpPr>
        </xdr:nvGrpSpPr>
        <xdr:grpSpPr>
          <a:xfrm>
            <a:off x="412" y="7"/>
            <a:ext cx="223" cy="30"/>
            <a:chOff x="412" y="7"/>
            <a:chExt cx="223" cy="30"/>
          </a:xfrm>
          <a:solidFill>
            <a:srgbClr val="FFFFFF"/>
          </a:solidFill>
        </xdr:grpSpPr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114300</xdr:colOff>
      <xdr:row>5</xdr:row>
      <xdr:rowOff>104775</xdr:rowOff>
    </xdr:from>
    <xdr:to>
      <xdr:col>13</xdr:col>
      <xdr:colOff>361950</xdr:colOff>
      <xdr:row>17</xdr:row>
      <xdr:rowOff>28575</xdr:rowOff>
    </xdr:to>
    <xdr:grpSp>
      <xdr:nvGrpSpPr>
        <xdr:cNvPr id="1" name="Group 35"/>
        <xdr:cNvGrpSpPr>
          <a:grpSpLocks/>
        </xdr:cNvGrpSpPr>
      </xdr:nvGrpSpPr>
      <xdr:grpSpPr>
        <a:xfrm>
          <a:off x="4057650" y="895350"/>
          <a:ext cx="2533650" cy="1857375"/>
          <a:chOff x="451" y="95"/>
          <a:chExt cx="266" cy="193"/>
        </a:xfrm>
        <a:solidFill>
          <a:srgbClr val="FFFFFF"/>
        </a:solidFill>
      </xdr:grpSpPr>
      <xdr:sp>
        <xdr:nvSpPr>
          <xdr:cNvPr id="2" name="AutoShape 28"/>
          <xdr:cNvSpPr>
            <a:spLocks/>
          </xdr:cNvSpPr>
        </xdr:nvSpPr>
        <xdr:spPr>
          <a:xfrm flipV="1">
            <a:off x="451" y="121"/>
            <a:ext cx="266" cy="130"/>
          </a:xfrm>
          <a:prstGeom prst="trapezoid">
            <a:avLst>
              <a:gd name="adj" fmla="val -31583"/>
            </a:avLst>
          </a:prstGeom>
          <a:gradFill rotWithShape="1">
            <a:gsLst>
              <a:gs pos="0">
                <a:srgbClr val="FFFFFF"/>
              </a:gs>
              <a:gs pos="100000">
                <a:srgbClr val="C1C1C1"/>
              </a:gs>
            </a:gsLst>
            <a:lin ang="5400000" scaled="1"/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509" y="194"/>
            <a:ext cx="1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4" name="Line 29"/>
          <xdr:cNvSpPr>
            <a:spLocks/>
          </xdr:cNvSpPr>
        </xdr:nvSpPr>
        <xdr:spPr>
          <a:xfrm flipV="1">
            <a:off x="505" y="121"/>
            <a:ext cx="0" cy="12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30"/>
          <xdr:cNvSpPr txBox="1">
            <a:spLocks noChangeArrowheads="1"/>
          </xdr:cNvSpPr>
        </xdr:nvSpPr>
        <xdr:spPr>
          <a:xfrm>
            <a:off x="518" y="95"/>
            <a:ext cx="1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Petite base b</a:t>
            </a:r>
          </a:p>
        </xdr:txBody>
      </xdr:sp>
      <xdr:sp>
        <xdr:nvSpPr>
          <xdr:cNvPr id="6" name="TextBox 31"/>
          <xdr:cNvSpPr txBox="1">
            <a:spLocks noChangeArrowheads="1"/>
          </xdr:cNvSpPr>
        </xdr:nvSpPr>
        <xdr:spPr>
          <a:xfrm>
            <a:off x="518" y="266"/>
            <a:ext cx="157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Grande base B</a:t>
            </a:r>
          </a:p>
        </xdr:txBody>
      </xdr:sp>
      <xdr:sp>
        <xdr:nvSpPr>
          <xdr:cNvPr id="7" name="Line 33"/>
          <xdr:cNvSpPr>
            <a:spLocks/>
          </xdr:cNvSpPr>
        </xdr:nvSpPr>
        <xdr:spPr>
          <a:xfrm>
            <a:off x="456" y="260"/>
            <a:ext cx="2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34"/>
          <xdr:cNvSpPr>
            <a:spLocks/>
          </xdr:cNvSpPr>
        </xdr:nvSpPr>
        <xdr:spPr>
          <a:xfrm flipV="1">
            <a:off x="504" y="114"/>
            <a:ext cx="1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11</xdr:row>
      <xdr:rowOff>19050</xdr:rowOff>
    </xdr:from>
    <xdr:to>
      <xdr:col>9</xdr:col>
      <xdr:colOff>47625</xdr:colOff>
      <xdr:row>11</xdr:row>
      <xdr:rowOff>19050</xdr:rowOff>
    </xdr:to>
    <xdr:sp>
      <xdr:nvSpPr>
        <xdr:cNvPr id="9" name="Line 36"/>
        <xdr:cNvSpPr>
          <a:spLocks/>
        </xdr:cNvSpPr>
      </xdr:nvSpPr>
      <xdr:spPr>
        <a:xfrm>
          <a:off x="3219450" y="173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</xdr:row>
      <xdr:rowOff>28575</xdr:rowOff>
    </xdr:from>
    <xdr:to>
      <xdr:col>10</xdr:col>
      <xdr:colOff>104775</xdr:colOff>
      <xdr:row>6</xdr:row>
      <xdr:rowOff>85725</xdr:rowOff>
    </xdr:to>
    <xdr:sp macro="[0]!calc">
      <xdr:nvSpPr>
        <xdr:cNvPr id="10" name="TextBox 37"/>
        <xdr:cNvSpPr txBox="1">
          <a:spLocks noChangeArrowheads="1"/>
        </xdr:cNvSpPr>
      </xdr:nvSpPr>
      <xdr:spPr>
        <a:xfrm>
          <a:off x="2943225" y="819150"/>
          <a:ext cx="1104900" cy="228600"/>
        </a:xfrm>
        <a:prstGeom prst="rect">
          <a:avLst/>
        </a:prstGeom>
        <a:solidFill>
          <a:srgbClr val="00008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Calculatrice</a:t>
          </a:r>
        </a:p>
      </xdr:txBody>
    </xdr:sp>
    <xdr:clientData/>
  </xdr:twoCellAnchor>
  <xdr:twoCellAnchor>
    <xdr:from>
      <xdr:col>1</xdr:col>
      <xdr:colOff>57150</xdr:colOff>
      <xdr:row>0</xdr:row>
      <xdr:rowOff>47625</xdr:rowOff>
    </xdr:from>
    <xdr:to>
      <xdr:col>12</xdr:col>
      <xdr:colOff>723900</xdr:colOff>
      <xdr:row>1</xdr:row>
      <xdr:rowOff>104775</xdr:rowOff>
    </xdr:to>
    <xdr:grpSp>
      <xdr:nvGrpSpPr>
        <xdr:cNvPr id="11" name="Group 82"/>
        <xdr:cNvGrpSpPr>
          <a:grpSpLocks/>
        </xdr:cNvGrpSpPr>
      </xdr:nvGrpSpPr>
      <xdr:grpSpPr>
        <a:xfrm>
          <a:off x="333375" y="47625"/>
          <a:ext cx="5857875" cy="285750"/>
          <a:chOff x="20" y="7"/>
          <a:chExt cx="615" cy="30"/>
        </a:xfrm>
        <a:solidFill>
          <a:srgbClr val="FFFFFF"/>
        </a:solidFill>
      </xdr:grpSpPr>
      <xdr:grpSp>
        <xdr:nvGrpSpPr>
          <xdr:cNvPr id="15" name="Group 86"/>
          <xdr:cNvGrpSpPr>
            <a:grpSpLocks/>
          </xdr:cNvGrpSpPr>
        </xdr:nvGrpSpPr>
        <xdr:grpSpPr>
          <a:xfrm>
            <a:off x="412" y="7"/>
            <a:ext cx="223" cy="30"/>
            <a:chOff x="412" y="7"/>
            <a:chExt cx="223" cy="30"/>
          </a:xfrm>
          <a:solidFill>
            <a:srgbClr val="FFFFFF"/>
          </a:solidFill>
        </xdr:grpSpPr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5</xdr:row>
      <xdr:rowOff>161925</xdr:rowOff>
    </xdr:from>
    <xdr:to>
      <xdr:col>10</xdr:col>
      <xdr:colOff>771525</xdr:colOff>
      <xdr:row>19</xdr:row>
      <xdr:rowOff>38100</xdr:rowOff>
    </xdr:to>
    <xdr:grpSp>
      <xdr:nvGrpSpPr>
        <xdr:cNvPr id="1" name="Group 45"/>
        <xdr:cNvGrpSpPr>
          <a:grpSpLocks/>
        </xdr:cNvGrpSpPr>
      </xdr:nvGrpSpPr>
      <xdr:grpSpPr>
        <a:xfrm>
          <a:off x="4048125" y="876300"/>
          <a:ext cx="1905000" cy="1933575"/>
          <a:chOff x="402" y="93"/>
          <a:chExt cx="200" cy="203"/>
        </a:xfrm>
        <a:solidFill>
          <a:srgbClr val="FFFFFF"/>
        </a:solidFill>
      </xdr:grpSpPr>
      <xdr:sp>
        <xdr:nvSpPr>
          <xdr:cNvPr id="2" name="Oval 37"/>
          <xdr:cNvSpPr>
            <a:spLocks/>
          </xdr:cNvSpPr>
        </xdr:nvSpPr>
        <xdr:spPr>
          <a:xfrm>
            <a:off x="402" y="93"/>
            <a:ext cx="200" cy="203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DBDBDB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8"/>
          <xdr:cNvSpPr txBox="1">
            <a:spLocks noChangeArrowheads="1"/>
          </xdr:cNvSpPr>
        </xdr:nvSpPr>
        <xdr:spPr>
          <a:xfrm>
            <a:off x="497" y="194"/>
            <a:ext cx="32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</a:t>
            </a:r>
          </a:p>
        </xdr:txBody>
      </xdr:sp>
      <xdr:sp>
        <xdr:nvSpPr>
          <xdr:cNvPr id="4" name="Line 39"/>
          <xdr:cNvSpPr>
            <a:spLocks/>
          </xdr:cNvSpPr>
        </xdr:nvSpPr>
        <xdr:spPr>
          <a:xfrm flipH="1" flipV="1">
            <a:off x="432" y="124"/>
            <a:ext cx="70" cy="79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40"/>
          <xdr:cNvSpPr txBox="1">
            <a:spLocks noChangeArrowheads="1"/>
          </xdr:cNvSpPr>
        </xdr:nvSpPr>
        <xdr:spPr>
          <a:xfrm>
            <a:off x="465" y="136"/>
            <a:ext cx="3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6" name="Line 41"/>
          <xdr:cNvSpPr>
            <a:spLocks/>
          </xdr:cNvSpPr>
        </xdr:nvSpPr>
        <xdr:spPr>
          <a:xfrm flipV="1">
            <a:off x="422" y="142"/>
            <a:ext cx="164" cy="116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42"/>
          <xdr:cNvSpPr txBox="1">
            <a:spLocks noChangeArrowheads="1"/>
          </xdr:cNvSpPr>
        </xdr:nvSpPr>
        <xdr:spPr>
          <a:xfrm>
            <a:off x="536" y="174"/>
            <a:ext cx="35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</xdr:grpSp>
    <xdr:clientData/>
  </xdr:twoCellAnchor>
  <xdr:twoCellAnchor>
    <xdr:from>
      <xdr:col>5</xdr:col>
      <xdr:colOff>352425</xdr:colOff>
      <xdr:row>15</xdr:row>
      <xdr:rowOff>9525</xdr:rowOff>
    </xdr:from>
    <xdr:to>
      <xdr:col>6</xdr:col>
      <xdr:colOff>180975</xdr:colOff>
      <xdr:row>15</xdr:row>
      <xdr:rowOff>9525</xdr:rowOff>
    </xdr:to>
    <xdr:sp>
      <xdr:nvSpPr>
        <xdr:cNvPr id="8" name="Line 44"/>
        <xdr:cNvSpPr>
          <a:spLocks/>
        </xdr:cNvSpPr>
      </xdr:nvSpPr>
      <xdr:spPr>
        <a:xfrm>
          <a:off x="2886075" y="2095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38100</xdr:rowOff>
    </xdr:from>
    <xdr:to>
      <xdr:col>7</xdr:col>
      <xdr:colOff>400050</xdr:colOff>
      <xdr:row>6</xdr:row>
      <xdr:rowOff>95250</xdr:rowOff>
    </xdr:to>
    <xdr:sp macro="[0]!calc">
      <xdr:nvSpPr>
        <xdr:cNvPr id="9" name="TextBox 46"/>
        <xdr:cNvSpPr txBox="1">
          <a:spLocks noChangeArrowheads="1"/>
        </xdr:cNvSpPr>
      </xdr:nvSpPr>
      <xdr:spPr>
        <a:xfrm>
          <a:off x="2524125" y="752475"/>
          <a:ext cx="1104900" cy="228600"/>
        </a:xfrm>
        <a:prstGeom prst="rect">
          <a:avLst/>
        </a:prstGeom>
        <a:solidFill>
          <a:srgbClr val="00008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Calculatrice</a:t>
          </a:r>
        </a:p>
      </xdr:txBody>
    </xdr:sp>
    <xdr:clientData/>
  </xdr:twoCellAnchor>
  <xdr:twoCellAnchor>
    <xdr:from>
      <xdr:col>1</xdr:col>
      <xdr:colOff>28575</xdr:colOff>
      <xdr:row>0</xdr:row>
      <xdr:rowOff>57150</xdr:rowOff>
    </xdr:from>
    <xdr:to>
      <xdr:col>11</xdr:col>
      <xdr:colOff>85725</xdr:colOff>
      <xdr:row>1</xdr:row>
      <xdr:rowOff>114300</xdr:rowOff>
    </xdr:to>
    <xdr:grpSp>
      <xdr:nvGrpSpPr>
        <xdr:cNvPr id="10" name="Group 80"/>
        <xdr:cNvGrpSpPr>
          <a:grpSpLocks/>
        </xdr:cNvGrpSpPr>
      </xdr:nvGrpSpPr>
      <xdr:grpSpPr>
        <a:xfrm>
          <a:off x="295275" y="57150"/>
          <a:ext cx="5857875" cy="285750"/>
          <a:chOff x="20" y="7"/>
          <a:chExt cx="615" cy="30"/>
        </a:xfrm>
        <a:solidFill>
          <a:srgbClr val="FFFFFF"/>
        </a:solidFill>
      </xdr:grpSpPr>
      <xdr:grpSp>
        <xdr:nvGrpSpPr>
          <xdr:cNvPr id="14" name="Group 84"/>
          <xdr:cNvGrpSpPr>
            <a:grpSpLocks/>
          </xdr:cNvGrpSpPr>
        </xdr:nvGrpSpPr>
        <xdr:grpSpPr>
          <a:xfrm>
            <a:off x="412" y="7"/>
            <a:ext cx="223" cy="30"/>
            <a:chOff x="412" y="7"/>
            <a:chExt cx="223" cy="30"/>
          </a:xfrm>
          <a:solidFill>
            <a:srgbClr val="FFFFFF"/>
          </a:solidFill>
        </xdr:grpSpPr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51</xdr:row>
      <xdr:rowOff>38100</xdr:rowOff>
    </xdr:from>
    <xdr:to>
      <xdr:col>8</xdr:col>
      <xdr:colOff>523875</xdr:colOff>
      <xdr:row>62</xdr:row>
      <xdr:rowOff>47625</xdr:rowOff>
    </xdr:to>
    <xdr:sp>
      <xdr:nvSpPr>
        <xdr:cNvPr id="1" name="Oval 7"/>
        <xdr:cNvSpPr>
          <a:spLocks/>
        </xdr:cNvSpPr>
      </xdr:nvSpPr>
      <xdr:spPr>
        <a:xfrm>
          <a:off x="2181225" y="7858125"/>
          <a:ext cx="2371725" cy="1790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180975</xdr:colOff>
      <xdr:row>5</xdr:row>
      <xdr:rowOff>76200</xdr:rowOff>
    </xdr:from>
    <xdr:to>
      <xdr:col>11</xdr:col>
      <xdr:colOff>361950</xdr:colOff>
      <xdr:row>23</xdr:row>
      <xdr:rowOff>28575</xdr:rowOff>
    </xdr:to>
    <xdr:grpSp>
      <xdr:nvGrpSpPr>
        <xdr:cNvPr id="2" name="Group 48"/>
        <xdr:cNvGrpSpPr>
          <a:grpSpLocks/>
        </xdr:cNvGrpSpPr>
      </xdr:nvGrpSpPr>
      <xdr:grpSpPr>
        <a:xfrm>
          <a:off x="4210050" y="895350"/>
          <a:ext cx="2466975" cy="2524125"/>
          <a:chOff x="422" y="88"/>
          <a:chExt cx="259" cy="265"/>
        </a:xfrm>
        <a:solidFill>
          <a:srgbClr val="FFFFFF"/>
        </a:solidFill>
      </xdr:grpSpPr>
      <xdr:sp>
        <xdr:nvSpPr>
          <xdr:cNvPr id="3" name="AutoShape 42"/>
          <xdr:cNvSpPr>
            <a:spLocks/>
          </xdr:cNvSpPr>
        </xdr:nvSpPr>
        <xdr:spPr>
          <a:xfrm>
            <a:off x="422" y="88"/>
            <a:ext cx="259" cy="265"/>
          </a:xfrm>
          <a:prstGeom prst="donut">
            <a:avLst>
              <a:gd name="adj" fmla="val -36101"/>
            </a:avLst>
          </a:prstGeom>
          <a:gradFill rotWithShape="1">
            <a:gsLst>
              <a:gs pos="0">
                <a:srgbClr val="CC99FF"/>
              </a:gs>
              <a:gs pos="100000">
                <a:srgbClr val="C392F4"/>
              </a:gs>
            </a:gsLst>
            <a:path path="rect">
              <a:fillToRect l="50000" t="50000" r="50000" b="50000"/>
            </a:path>
          </a:gra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 flipH="1">
            <a:off x="456" y="220"/>
            <a:ext cx="199" cy="0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 flipH="1" flipV="1">
            <a:off x="437" y="155"/>
            <a:ext cx="231" cy="127"/>
          </a:xfrm>
          <a:prstGeom prst="line">
            <a:avLst/>
          </a:prstGeom>
          <a:noFill/>
          <a:ln w="19050" cmpd="sng">
            <a:solidFill>
              <a:srgbClr val="3366FF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 flipV="1">
            <a:off x="544" y="157"/>
            <a:ext cx="77" cy="63"/>
          </a:xfrm>
          <a:prstGeom prst="line">
            <a:avLst/>
          </a:prstGeom>
          <a:noFill/>
          <a:ln w="19050" cmpd="sng">
            <a:solidFill>
              <a:srgbClr val="008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 flipH="1" flipV="1">
            <a:off x="501" y="100"/>
            <a:ext cx="50" cy="119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16"/>
          <xdr:cNvSpPr txBox="1">
            <a:spLocks noChangeArrowheads="1"/>
          </xdr:cNvSpPr>
        </xdr:nvSpPr>
        <xdr:spPr>
          <a:xfrm>
            <a:off x="498" y="147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R2</a:t>
            </a:r>
          </a:p>
        </xdr:txBody>
      </xdr:sp>
      <xdr:sp>
        <xdr:nvSpPr>
          <xdr:cNvPr id="9" name="TextBox 17"/>
          <xdr:cNvSpPr txBox="1">
            <a:spLocks noChangeArrowheads="1"/>
          </xdr:cNvSpPr>
        </xdr:nvSpPr>
        <xdr:spPr>
          <a:xfrm>
            <a:off x="580" y="152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R1</a:t>
            </a:r>
          </a:p>
        </xdr:txBody>
      </xdr:sp>
      <xdr:sp>
        <xdr:nvSpPr>
          <xdr:cNvPr id="10" name="TextBox 43"/>
          <xdr:cNvSpPr txBox="1">
            <a:spLocks noChangeArrowheads="1"/>
          </xdr:cNvSpPr>
        </xdr:nvSpPr>
        <xdr:spPr>
          <a:xfrm>
            <a:off x="541" y="202"/>
            <a:ext cx="69" cy="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</a:t>
            </a:r>
          </a:p>
        </xdr:txBody>
      </xdr:sp>
    </xdr:grpSp>
    <xdr:clientData/>
  </xdr:twoCellAnchor>
  <xdr:twoCellAnchor>
    <xdr:from>
      <xdr:col>5</xdr:col>
      <xdr:colOff>219075</xdr:colOff>
      <xdr:row>5</xdr:row>
      <xdr:rowOff>57150</xdr:rowOff>
    </xdr:from>
    <xdr:to>
      <xdr:col>7</xdr:col>
      <xdr:colOff>285750</xdr:colOff>
      <xdr:row>6</xdr:row>
      <xdr:rowOff>114300</xdr:rowOff>
    </xdr:to>
    <xdr:sp macro="[0]!calc">
      <xdr:nvSpPr>
        <xdr:cNvPr id="11" name="TextBox 49"/>
        <xdr:cNvSpPr txBox="1">
          <a:spLocks noChangeArrowheads="1"/>
        </xdr:cNvSpPr>
      </xdr:nvSpPr>
      <xdr:spPr>
        <a:xfrm>
          <a:off x="2828925" y="876300"/>
          <a:ext cx="1104900" cy="228600"/>
        </a:xfrm>
        <a:prstGeom prst="rect">
          <a:avLst/>
        </a:prstGeom>
        <a:solidFill>
          <a:srgbClr val="00008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Calculatrice</a:t>
          </a:r>
        </a:p>
      </xdr:txBody>
    </xdr:sp>
    <xdr:clientData/>
  </xdr:twoCellAnchor>
  <xdr:twoCellAnchor>
    <xdr:from>
      <xdr:col>0</xdr:col>
      <xdr:colOff>257175</xdr:colOff>
      <xdr:row>0</xdr:row>
      <xdr:rowOff>95250</xdr:rowOff>
    </xdr:from>
    <xdr:to>
      <xdr:col>10</xdr:col>
      <xdr:colOff>561975</xdr:colOff>
      <xdr:row>2</xdr:row>
      <xdr:rowOff>28575</xdr:rowOff>
    </xdr:to>
    <xdr:grpSp>
      <xdr:nvGrpSpPr>
        <xdr:cNvPr id="12" name="Group 72"/>
        <xdr:cNvGrpSpPr>
          <a:grpSpLocks/>
        </xdr:cNvGrpSpPr>
      </xdr:nvGrpSpPr>
      <xdr:grpSpPr>
        <a:xfrm>
          <a:off x="257175" y="95250"/>
          <a:ext cx="5857875" cy="285750"/>
          <a:chOff x="20" y="7"/>
          <a:chExt cx="615" cy="30"/>
        </a:xfrm>
        <a:solidFill>
          <a:srgbClr val="FFFFFF"/>
        </a:solidFill>
      </xdr:grpSpPr>
      <xdr:grpSp>
        <xdr:nvGrpSpPr>
          <xdr:cNvPr id="16" name="Group 76"/>
          <xdr:cNvGrpSpPr>
            <a:grpSpLocks/>
          </xdr:cNvGrpSpPr>
        </xdr:nvGrpSpPr>
        <xdr:grpSpPr>
          <a:xfrm>
            <a:off x="412" y="7"/>
            <a:ext cx="223" cy="30"/>
            <a:chOff x="412" y="7"/>
            <a:chExt cx="223" cy="30"/>
          </a:xfrm>
          <a:solidFill>
            <a:srgbClr val="FFFFFF"/>
          </a:solidFill>
        </xdr:grpSpPr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3</xdr:row>
      <xdr:rowOff>152400</xdr:rowOff>
    </xdr:from>
    <xdr:to>
      <xdr:col>14</xdr:col>
      <xdr:colOff>742950</xdr:colOff>
      <xdr:row>21</xdr:row>
      <xdr:rowOff>85725</xdr:rowOff>
    </xdr:to>
    <xdr:grpSp>
      <xdr:nvGrpSpPr>
        <xdr:cNvPr id="1" name="Group 75"/>
        <xdr:cNvGrpSpPr>
          <a:grpSpLocks/>
        </xdr:cNvGrpSpPr>
      </xdr:nvGrpSpPr>
      <xdr:grpSpPr>
        <a:xfrm>
          <a:off x="3933825" y="619125"/>
          <a:ext cx="3038475" cy="2933700"/>
          <a:chOff x="402" y="71"/>
          <a:chExt cx="311" cy="313"/>
        </a:xfrm>
        <a:solidFill>
          <a:srgbClr val="FFFFFF"/>
        </a:solidFill>
      </xdr:grpSpPr>
      <xdr:pic>
        <xdr:nvPicPr>
          <xdr:cNvPr id="2" name="Picture 73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02" y="71"/>
            <a:ext cx="311" cy="3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Line 74"/>
          <xdr:cNvSpPr>
            <a:spLocks/>
          </xdr:cNvSpPr>
        </xdr:nvSpPr>
        <xdr:spPr>
          <a:xfrm flipH="1" flipV="1">
            <a:off x="483" y="141"/>
            <a:ext cx="121" cy="16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</xdr:row>
      <xdr:rowOff>209550</xdr:rowOff>
    </xdr:from>
    <xdr:to>
      <xdr:col>10</xdr:col>
      <xdr:colOff>123825</xdr:colOff>
      <xdr:row>6</xdr:row>
      <xdr:rowOff>38100</xdr:rowOff>
    </xdr:to>
    <xdr:sp macro="[0]!calc">
      <xdr:nvSpPr>
        <xdr:cNvPr id="4" name="TextBox 76"/>
        <xdr:cNvSpPr txBox="1">
          <a:spLocks noChangeArrowheads="1"/>
        </xdr:cNvSpPr>
      </xdr:nvSpPr>
      <xdr:spPr>
        <a:xfrm>
          <a:off x="2676525" y="914400"/>
          <a:ext cx="1104900" cy="228600"/>
        </a:xfrm>
        <a:prstGeom prst="rect">
          <a:avLst/>
        </a:prstGeom>
        <a:solidFill>
          <a:srgbClr val="00008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CC00"/>
              </a:solidFill>
              <a:latin typeface="Arial"/>
              <a:ea typeface="Arial"/>
              <a:cs typeface="Arial"/>
            </a:rPr>
            <a:t>Calculatrice</a:t>
          </a:r>
        </a:p>
      </xdr:txBody>
    </xdr:sp>
    <xdr:clientData/>
  </xdr:twoCellAnchor>
  <xdr:twoCellAnchor>
    <xdr:from>
      <xdr:col>0</xdr:col>
      <xdr:colOff>190500</xdr:colOff>
      <xdr:row>0</xdr:row>
      <xdr:rowOff>66675</xdr:rowOff>
    </xdr:from>
    <xdr:to>
      <xdr:col>13</xdr:col>
      <xdr:colOff>581025</xdr:colOff>
      <xdr:row>1</xdr:row>
      <xdr:rowOff>123825</xdr:rowOff>
    </xdr:to>
    <xdr:grpSp>
      <xdr:nvGrpSpPr>
        <xdr:cNvPr id="5" name="Group 111"/>
        <xdr:cNvGrpSpPr>
          <a:grpSpLocks/>
        </xdr:cNvGrpSpPr>
      </xdr:nvGrpSpPr>
      <xdr:grpSpPr>
        <a:xfrm>
          <a:off x="190500" y="66675"/>
          <a:ext cx="5857875" cy="285750"/>
          <a:chOff x="20" y="7"/>
          <a:chExt cx="615" cy="30"/>
        </a:xfrm>
        <a:solidFill>
          <a:srgbClr val="FFFFFF"/>
        </a:solidFill>
      </xdr:grpSpPr>
      <xdr:grpSp>
        <xdr:nvGrpSpPr>
          <xdr:cNvPr id="9" name="Group 110"/>
          <xdr:cNvGrpSpPr>
            <a:grpSpLocks/>
          </xdr:cNvGrpSpPr>
        </xdr:nvGrpSpPr>
        <xdr:grpSpPr>
          <a:xfrm>
            <a:off x="412" y="7"/>
            <a:ext cx="223" cy="30"/>
            <a:chOff x="412" y="7"/>
            <a:chExt cx="223" cy="30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D22:F23"/>
  <sheetViews>
    <sheetView showGridLines="0" showRowColHeaders="0" tabSelected="1" workbookViewId="0" topLeftCell="A1">
      <selection activeCell="I19" sqref="I19"/>
    </sheetView>
  </sheetViews>
  <sheetFormatPr defaultColWidth="11.421875" defaultRowHeight="12.75"/>
  <cols>
    <col min="1" max="16384" width="11.421875" style="178" customWidth="1"/>
  </cols>
  <sheetData>
    <row r="22" spans="4:6" ht="20.25">
      <c r="D22" s="180" t="s">
        <v>74</v>
      </c>
      <c r="E22" s="181"/>
      <c r="F22" s="181"/>
    </row>
    <row r="23" spans="4:6" ht="12.75">
      <c r="D23" s="181"/>
      <c r="E23" s="181"/>
      <c r="F23" s="181"/>
    </row>
  </sheetData>
  <sheetProtection password="F523" sheet="1" objects="1"/>
  <mergeCells count="1">
    <mergeCell ref="D22:F23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B4:R43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L4" sqref="L4"/>
    </sheetView>
  </sheetViews>
  <sheetFormatPr defaultColWidth="11.421875" defaultRowHeight="12.75"/>
  <cols>
    <col min="1" max="1" width="5.421875" style="0" customWidth="1"/>
    <col min="2" max="2" width="11.140625" style="0" customWidth="1"/>
    <col min="3" max="3" width="12.140625" style="0" customWidth="1"/>
    <col min="4" max="4" width="6.57421875" style="0" customWidth="1"/>
    <col min="5" max="5" width="3.7109375" style="0" customWidth="1"/>
    <col min="7" max="7" width="9.57421875" style="0" customWidth="1"/>
    <col min="9" max="9" width="11.140625" style="0" customWidth="1"/>
    <col min="10" max="10" width="0.85546875" style="0" customWidth="1"/>
    <col min="11" max="11" width="9.00390625" style="0" customWidth="1"/>
  </cols>
  <sheetData>
    <row r="1" s="34" customFormat="1" ht="18" customHeight="1"/>
    <row r="2" s="34" customFormat="1" ht="6" customHeight="1"/>
    <row r="3" s="34" customFormat="1" ht="6" customHeight="1" thickBot="1"/>
    <row r="4" spans="2:10" ht="22.5" customHeight="1" thickBot="1">
      <c r="B4" s="184" t="s">
        <v>27</v>
      </c>
      <c r="C4" s="179"/>
      <c r="D4" s="179"/>
      <c r="E4" s="179"/>
      <c r="F4" s="179"/>
      <c r="G4" s="179"/>
      <c r="H4" s="179"/>
      <c r="I4" s="179"/>
      <c r="J4" s="185"/>
    </row>
    <row r="6" spans="2:18" ht="13.5" thickBot="1">
      <c r="B6" s="8" t="s">
        <v>44</v>
      </c>
      <c r="N6" s="62"/>
      <c r="O6" s="62"/>
      <c r="P6" s="62"/>
      <c r="Q6" s="62"/>
      <c r="R6" s="62"/>
    </row>
    <row r="7" spans="2:18" ht="16.5" thickBot="1">
      <c r="B7" s="103" t="s">
        <v>7</v>
      </c>
      <c r="C7" s="38" t="s">
        <v>8</v>
      </c>
      <c r="D7" s="102"/>
      <c r="E7" s="39"/>
      <c r="F7" s="39"/>
      <c r="G7" s="39"/>
      <c r="K7" s="186"/>
      <c r="L7" s="186"/>
      <c r="N7" s="62">
        <v>1</v>
      </c>
      <c r="O7" s="63" t="s">
        <v>15</v>
      </c>
      <c r="P7" s="63" t="s">
        <v>32</v>
      </c>
      <c r="Q7" s="62"/>
      <c r="R7" s="62"/>
    </row>
    <row r="8" spans="2:18" ht="13.5" thickBot="1">
      <c r="B8" s="39"/>
      <c r="C8" s="39"/>
      <c r="D8" s="39"/>
      <c r="E8" s="39"/>
      <c r="F8" s="39"/>
      <c r="G8" s="39"/>
      <c r="N8" s="62">
        <v>2</v>
      </c>
      <c r="O8" s="63" t="s">
        <v>8</v>
      </c>
      <c r="P8" s="63" t="s">
        <v>33</v>
      </c>
      <c r="Q8" s="62"/>
      <c r="R8" s="62"/>
    </row>
    <row r="9" spans="2:18" ht="15" thickBot="1">
      <c r="B9" s="93" t="s">
        <v>23</v>
      </c>
      <c r="C9" s="94">
        <v>3</v>
      </c>
      <c r="D9" s="95" t="str">
        <f>IF(E43=-6,"",VLOOKUP(E43,N7:O13,2))</f>
        <v>dm</v>
      </c>
      <c r="F9" s="39"/>
      <c r="G9" s="39"/>
      <c r="N9" s="62">
        <v>3</v>
      </c>
      <c r="O9" s="63" t="s">
        <v>29</v>
      </c>
      <c r="P9" s="63" t="s">
        <v>34</v>
      </c>
      <c r="Q9" s="62"/>
      <c r="R9" s="62"/>
    </row>
    <row r="10" spans="2:18" ht="3.75" customHeight="1">
      <c r="B10" s="41"/>
      <c r="C10" s="42"/>
      <c r="D10" s="42"/>
      <c r="E10" s="40"/>
      <c r="F10" s="39"/>
      <c r="G10" s="39"/>
      <c r="N10" s="62">
        <v>4</v>
      </c>
      <c r="O10" s="63" t="s">
        <v>13</v>
      </c>
      <c r="P10" s="63" t="s">
        <v>35</v>
      </c>
      <c r="Q10" s="62"/>
      <c r="R10" s="62"/>
    </row>
    <row r="11" spans="2:18" ht="7.5" customHeight="1" thickBot="1">
      <c r="B11" s="41"/>
      <c r="C11" s="42"/>
      <c r="D11" s="42"/>
      <c r="E11" s="40"/>
      <c r="F11" s="39"/>
      <c r="G11" s="39"/>
      <c r="N11" s="62">
        <v>5</v>
      </c>
      <c r="O11" s="63" t="s">
        <v>30</v>
      </c>
      <c r="P11" s="63" t="s">
        <v>36</v>
      </c>
      <c r="Q11" s="62"/>
      <c r="R11" s="62"/>
    </row>
    <row r="12" spans="2:18" ht="16.5" thickBot="1">
      <c r="B12" s="104" t="s">
        <v>4</v>
      </c>
      <c r="C12" s="96">
        <f>IF(C9&gt;0.0001,Côté^2,"")</f>
        <v>9</v>
      </c>
      <c r="D12" s="97" t="str">
        <f>IF(E43=-6,"",VLOOKUP(E43,N7:P13,3))</f>
        <v>dm²</v>
      </c>
      <c r="F12" s="182" t="s">
        <v>18</v>
      </c>
      <c r="G12" s="183"/>
      <c r="H12" s="30"/>
      <c r="I12" s="31"/>
      <c r="L12" s="32"/>
      <c r="N12" s="62">
        <v>6</v>
      </c>
      <c r="O12" s="63" t="s">
        <v>31</v>
      </c>
      <c r="P12" s="63" t="s">
        <v>37</v>
      </c>
      <c r="Q12" s="62"/>
      <c r="R12" s="62"/>
    </row>
    <row r="13" spans="2:18" ht="6.75" customHeight="1">
      <c r="B13" s="41"/>
      <c r="C13" s="42"/>
      <c r="D13" s="42"/>
      <c r="E13" s="40"/>
      <c r="F13" s="43"/>
      <c r="G13" s="43"/>
      <c r="N13" s="62">
        <v>7</v>
      </c>
      <c r="O13" s="63" t="s">
        <v>28</v>
      </c>
      <c r="P13" s="63" t="s">
        <v>38</v>
      </c>
      <c r="Q13" s="62"/>
      <c r="R13" s="62"/>
    </row>
    <row r="14" spans="2:18" ht="7.5" customHeight="1" thickBot="1">
      <c r="B14" s="41"/>
      <c r="C14" s="42"/>
      <c r="D14" s="42"/>
      <c r="E14" s="40"/>
      <c r="F14" s="43"/>
      <c r="G14" s="43"/>
      <c r="N14" s="62"/>
      <c r="O14" s="62"/>
      <c r="P14" s="62"/>
      <c r="Q14" s="62"/>
      <c r="R14" s="62"/>
    </row>
    <row r="15" spans="2:18" ht="15.75" thickBot="1">
      <c r="B15" s="105" t="s">
        <v>2</v>
      </c>
      <c r="C15" s="98">
        <f>IF(Côté&gt;0.0001,Côté*4,"")</f>
        <v>12</v>
      </c>
      <c r="D15" s="99" t="str">
        <f>IF(E43=-6,"",VLOOKUP(E43,N7:O13,2))</f>
        <v>dm</v>
      </c>
      <c r="F15" s="182" t="s">
        <v>19</v>
      </c>
      <c r="G15" s="183"/>
      <c r="N15" s="62"/>
      <c r="O15" s="62"/>
      <c r="P15" s="62"/>
      <c r="Q15" s="62"/>
      <c r="R15" s="62"/>
    </row>
    <row r="16" spans="2:18" ht="6" customHeight="1">
      <c r="B16" s="41"/>
      <c r="C16" s="41"/>
      <c r="D16" s="41"/>
      <c r="E16" s="41"/>
      <c r="F16" s="43"/>
      <c r="G16" s="43"/>
      <c r="N16" s="62"/>
      <c r="O16" s="62"/>
      <c r="P16" s="62"/>
      <c r="Q16" s="62"/>
      <c r="R16" s="62"/>
    </row>
    <row r="17" spans="2:7" ht="3.75" customHeight="1" thickBot="1">
      <c r="B17" s="41"/>
      <c r="C17" s="41"/>
      <c r="D17" s="41"/>
      <c r="E17" s="41"/>
      <c r="F17" s="39"/>
      <c r="G17" s="39"/>
    </row>
    <row r="18" spans="2:12" ht="19.5" customHeight="1" thickBot="1">
      <c r="B18" s="44" t="s">
        <v>20</v>
      </c>
      <c r="C18" s="100">
        <f>SQRT(Côté*Côté+Côté*Côté)</f>
        <v>4.242640687119285</v>
      </c>
      <c r="D18" s="101" t="str">
        <f>IF(E43=-6,"",VLOOKUP(E43,N7:O13,2))</f>
        <v>dm</v>
      </c>
      <c r="F18" s="182" t="s">
        <v>24</v>
      </c>
      <c r="G18" s="183"/>
      <c r="K18" s="186"/>
      <c r="L18" s="186"/>
    </row>
    <row r="36" ht="12.75">
      <c r="D36" s="62">
        <v>4</v>
      </c>
    </row>
    <row r="37" ht="12.75">
      <c r="D37" s="62">
        <v>4</v>
      </c>
    </row>
    <row r="43" ht="12.75">
      <c r="E43" s="62">
        <v>3</v>
      </c>
    </row>
  </sheetData>
  <mergeCells count="6">
    <mergeCell ref="F18:G18"/>
    <mergeCell ref="B4:J4"/>
    <mergeCell ref="K18:L18"/>
    <mergeCell ref="K7:L7"/>
    <mergeCell ref="F12:G12"/>
    <mergeCell ref="F15:G15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B4:P46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C9" sqref="C9"/>
    </sheetView>
  </sheetViews>
  <sheetFormatPr defaultColWidth="11.421875" defaultRowHeight="12.75"/>
  <cols>
    <col min="1" max="1" width="2.7109375" style="0" customWidth="1"/>
    <col min="3" max="3" width="11.8515625" style="0" customWidth="1"/>
    <col min="4" max="4" width="7.28125" style="0" customWidth="1"/>
    <col min="5" max="5" width="5.421875" style="0" customWidth="1"/>
    <col min="7" max="7" width="11.140625" style="0" customWidth="1"/>
    <col min="8" max="8" width="6.421875" style="0" customWidth="1"/>
    <col min="13" max="13" width="6.57421875" style="0" customWidth="1"/>
  </cols>
  <sheetData>
    <row r="1" s="34" customFormat="1" ht="18" customHeight="1"/>
    <row r="2" s="34" customFormat="1" ht="4.5" customHeight="1"/>
    <row r="3" s="34" customFormat="1" ht="5.25" customHeight="1" thickBot="1"/>
    <row r="4" spans="2:11" ht="27" thickBot="1">
      <c r="B4" s="187" t="s">
        <v>9</v>
      </c>
      <c r="C4" s="188"/>
      <c r="D4" s="188"/>
      <c r="E4" s="188"/>
      <c r="F4" s="188"/>
      <c r="G4" s="188"/>
      <c r="H4" s="188"/>
      <c r="I4" s="188"/>
      <c r="J4" s="188"/>
      <c r="K4" s="189"/>
    </row>
    <row r="5" spans="2:8" ht="3" customHeight="1">
      <c r="B5" s="4"/>
      <c r="C5" s="4"/>
      <c r="D5" s="4"/>
      <c r="E5" s="4"/>
      <c r="F5" s="4"/>
      <c r="G5" s="4"/>
      <c r="H5" s="4"/>
    </row>
    <row r="6" spans="2:16" ht="12.75" customHeight="1">
      <c r="B6" s="8" t="s">
        <v>43</v>
      </c>
      <c r="N6" s="62"/>
      <c r="O6" s="62"/>
      <c r="P6" s="62"/>
    </row>
    <row r="7" spans="2:16" ht="17.25" customHeight="1">
      <c r="B7" s="92" t="s">
        <v>7</v>
      </c>
      <c r="C7" s="7"/>
      <c r="D7" s="106"/>
      <c r="N7" s="62">
        <v>1</v>
      </c>
      <c r="O7" s="63" t="s">
        <v>15</v>
      </c>
      <c r="P7" s="63" t="s">
        <v>32</v>
      </c>
    </row>
    <row r="8" spans="14:16" ht="13.5" thickBot="1">
      <c r="N8" s="62">
        <v>2</v>
      </c>
      <c r="O8" s="63" t="s">
        <v>8</v>
      </c>
      <c r="P8" s="63" t="s">
        <v>33</v>
      </c>
    </row>
    <row r="9" spans="2:16" ht="16.5" thickBot="1">
      <c r="B9" s="89" t="s">
        <v>47</v>
      </c>
      <c r="C9" s="90">
        <v>10</v>
      </c>
      <c r="D9" s="91" t="str">
        <f>IF(E46=-6,"",VLOOKUP(E46,N7:O13,2))</f>
        <v>m</v>
      </c>
      <c r="G9" s="1"/>
      <c r="H9" s="1"/>
      <c r="I9" s="1"/>
      <c r="J9" s="71"/>
      <c r="N9" s="62">
        <v>3</v>
      </c>
      <c r="O9" s="63" t="s">
        <v>29</v>
      </c>
      <c r="P9" s="63" t="s">
        <v>34</v>
      </c>
    </row>
    <row r="10" spans="2:16" ht="13.5" thickBot="1">
      <c r="B10" s="81" t="s">
        <v>48</v>
      </c>
      <c r="C10" s="85">
        <v>2</v>
      </c>
      <c r="D10" s="75" t="str">
        <f>IF(E46=-6,"",VLOOKUP(E46,N7:O13,2))</f>
        <v>m</v>
      </c>
      <c r="H10" s="35"/>
      <c r="I10" s="147"/>
      <c r="J10" s="148"/>
      <c r="K10" s="68"/>
      <c r="N10" s="62">
        <v>4</v>
      </c>
      <c r="O10" s="63" t="s">
        <v>13</v>
      </c>
      <c r="P10" s="63" t="s">
        <v>35</v>
      </c>
    </row>
    <row r="11" spans="3:16" ht="7.5" customHeight="1">
      <c r="C11" s="86"/>
      <c r="D11" s="3"/>
      <c r="E11" s="16"/>
      <c r="I11" s="68"/>
      <c r="J11" s="68"/>
      <c r="K11" s="68"/>
      <c r="N11" s="62">
        <v>5</v>
      </c>
      <c r="O11" s="63" t="s">
        <v>30</v>
      </c>
      <c r="P11" s="63" t="s">
        <v>36</v>
      </c>
    </row>
    <row r="12" spans="3:16" ht="4.5" customHeight="1" thickBot="1">
      <c r="C12" s="86"/>
      <c r="D12" s="3"/>
      <c r="E12" s="16"/>
      <c r="I12" s="68"/>
      <c r="J12" s="68"/>
      <c r="K12" s="68"/>
      <c r="N12" s="62">
        <v>6</v>
      </c>
      <c r="O12" s="63" t="s">
        <v>31</v>
      </c>
      <c r="P12" s="63" t="s">
        <v>37</v>
      </c>
    </row>
    <row r="13" spans="3:16" ht="6.75" customHeight="1" hidden="1" thickBot="1">
      <c r="C13" s="86"/>
      <c r="D13" s="3"/>
      <c r="E13" s="16"/>
      <c r="I13" s="68"/>
      <c r="J13" s="68"/>
      <c r="K13" s="68"/>
      <c r="N13" s="62">
        <v>7</v>
      </c>
      <c r="O13" s="63" t="s">
        <v>28</v>
      </c>
      <c r="P13" s="63" t="s">
        <v>38</v>
      </c>
    </row>
    <row r="14" spans="2:16" ht="16.5" thickBot="1">
      <c r="B14" s="82" t="s">
        <v>4</v>
      </c>
      <c r="C14" s="87">
        <f>IF(Côté_a_rectangle&gt;0.0001,Côté_a_rectangle*Côté_b_rectabgle,"")</f>
        <v>20</v>
      </c>
      <c r="D14" s="77" t="str">
        <f>IF(E43=-6,"",VLOOKUP(E46,N7:P13,3))</f>
        <v>m²</v>
      </c>
      <c r="F14" s="190" t="s">
        <v>21</v>
      </c>
      <c r="G14" s="191"/>
      <c r="I14" s="68"/>
      <c r="J14" s="68"/>
      <c r="K14" s="68"/>
      <c r="N14" s="62"/>
      <c r="O14" s="62"/>
      <c r="P14" s="62"/>
    </row>
    <row r="15" spans="3:12" ht="16.5" thickBot="1">
      <c r="C15" s="86"/>
      <c r="D15" s="3"/>
      <c r="E15" s="16"/>
      <c r="H15" s="31"/>
      <c r="I15" s="68"/>
      <c r="J15" s="73"/>
      <c r="K15" s="68"/>
      <c r="L15" s="70"/>
    </row>
    <row r="16" spans="2:11" ht="16.5" thickBot="1">
      <c r="B16" s="83" t="s">
        <v>2</v>
      </c>
      <c r="C16" s="88">
        <f>IF(Côté_a_rectangle&gt;0.0001,IF(Côté_b_rectabgle&gt;0.0001,(Côté_a_rectangle*2)+(Côté_b_rectabgle*2),""),"")</f>
        <v>24</v>
      </c>
      <c r="D16" s="78" t="str">
        <f>IF(E46=-6,"",VLOOKUP(E46,N7:O13,2))</f>
        <v>m</v>
      </c>
      <c r="F16" s="190" t="s">
        <v>22</v>
      </c>
      <c r="G16" s="191"/>
      <c r="I16" s="68"/>
      <c r="J16" s="68"/>
      <c r="K16" s="68"/>
    </row>
    <row r="17" spans="3:11" ht="12.75">
      <c r="C17" s="86"/>
      <c r="D17" s="3"/>
      <c r="I17" s="68"/>
      <c r="J17" s="68"/>
      <c r="K17" s="68"/>
    </row>
    <row r="18" spans="3:10" ht="5.25" customHeight="1" thickBot="1">
      <c r="C18" s="86"/>
      <c r="D18" s="3"/>
      <c r="H18" s="35"/>
      <c r="I18" s="35"/>
      <c r="J18" s="33"/>
    </row>
    <row r="19" spans="2:10" ht="18" customHeight="1" thickBot="1">
      <c r="B19" s="84" t="s">
        <v>20</v>
      </c>
      <c r="C19" s="79">
        <f>SQRT(Côté_a_rectangle*Côté_a_rectangle+Côté_b_rectabgle*Côté_b_rectabgle)</f>
        <v>10.198039027185569</v>
      </c>
      <c r="D19" s="80" t="str">
        <f>IF(E46=-6,"",VLOOKUP(E46,N7:O13,2))</f>
        <v>m</v>
      </c>
      <c r="F19" s="190" t="s">
        <v>42</v>
      </c>
      <c r="G19" s="191"/>
      <c r="J19" s="71"/>
    </row>
    <row r="37" ht="12.75">
      <c r="E37" s="62">
        <v>4</v>
      </c>
    </row>
    <row r="46" spans="4:5" ht="12.75">
      <c r="D46">
        <v>4</v>
      </c>
      <c r="E46" s="62">
        <v>4</v>
      </c>
    </row>
  </sheetData>
  <mergeCells count="4">
    <mergeCell ref="B4:K4"/>
    <mergeCell ref="F19:G19"/>
    <mergeCell ref="F14:G14"/>
    <mergeCell ref="F16:G16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B4:R49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C11" sqref="C11"/>
    </sheetView>
  </sheetViews>
  <sheetFormatPr defaultColWidth="11.421875" defaultRowHeight="12.75"/>
  <cols>
    <col min="1" max="1" width="2.8515625" style="15" customWidth="1"/>
    <col min="2" max="2" width="12.7109375" style="15" customWidth="1"/>
    <col min="3" max="3" width="14.8515625" style="15" customWidth="1"/>
    <col min="4" max="4" width="6.57421875" style="15" customWidth="1"/>
    <col min="5" max="5" width="3.421875" style="15" customWidth="1"/>
    <col min="6" max="6" width="2.421875" style="15" customWidth="1"/>
    <col min="7" max="7" width="1.8515625" style="15" customWidth="1"/>
    <col min="8" max="8" width="7.00390625" style="15" customWidth="1"/>
    <col min="9" max="9" width="9.140625" style="15" customWidth="1"/>
    <col min="10" max="10" width="16.00390625" style="15" customWidth="1"/>
    <col min="11" max="11" width="7.57421875" style="15" customWidth="1"/>
    <col min="12" max="12" width="13.140625" style="15" customWidth="1"/>
    <col min="13" max="13" width="13.7109375" style="15" customWidth="1"/>
    <col min="14" max="16384" width="11.421875" style="15" customWidth="1"/>
  </cols>
  <sheetData>
    <row r="1" s="37" customFormat="1" ht="15" customHeight="1"/>
    <row r="2" s="37" customFormat="1" ht="15" customHeight="1"/>
    <row r="3" s="37" customFormat="1" ht="1.5" customHeight="1" thickBot="1"/>
    <row r="4" spans="3:14" ht="24" thickBot="1">
      <c r="C4" s="193" t="s">
        <v>3</v>
      </c>
      <c r="D4" s="194"/>
      <c r="E4" s="194"/>
      <c r="F4" s="194"/>
      <c r="G4" s="194"/>
      <c r="H4" s="194"/>
      <c r="I4" s="194"/>
      <c r="J4" s="194"/>
      <c r="K4" s="195"/>
      <c r="L4" s="14"/>
      <c r="M4" s="14"/>
      <c r="N4" s="14"/>
    </row>
    <row r="5" ht="5.25" customHeight="1"/>
    <row r="6" spans="2:6" ht="13.5" thickBot="1">
      <c r="B6" s="8" t="s">
        <v>39</v>
      </c>
      <c r="D6"/>
      <c r="E6"/>
      <c r="F6"/>
    </row>
    <row r="7" spans="2:18" ht="18" customHeight="1" thickBot="1">
      <c r="B7" s="118" t="s">
        <v>7</v>
      </c>
      <c r="C7" s="117" t="s">
        <v>13</v>
      </c>
      <c r="P7" s="62">
        <v>1</v>
      </c>
      <c r="Q7" s="63" t="s">
        <v>15</v>
      </c>
      <c r="R7" s="63" t="s">
        <v>32</v>
      </c>
    </row>
    <row r="8" spans="16:18" ht="12.75">
      <c r="P8" s="62">
        <v>2</v>
      </c>
      <c r="Q8" s="63" t="s">
        <v>8</v>
      </c>
      <c r="R8" s="63" t="s">
        <v>33</v>
      </c>
    </row>
    <row r="9" spans="7:18" ht="0.75" customHeight="1" thickBot="1">
      <c r="G9" s="21"/>
      <c r="H9" s="21"/>
      <c r="I9" s="55"/>
      <c r="J9" s="21"/>
      <c r="K9" s="21"/>
      <c r="L9" s="21"/>
      <c r="M9" s="21"/>
      <c r="P9" s="62">
        <v>3</v>
      </c>
      <c r="Q9" s="63" t="s">
        <v>29</v>
      </c>
      <c r="R9" s="63" t="s">
        <v>34</v>
      </c>
    </row>
    <row r="10" spans="2:18" ht="13.5" thickBot="1">
      <c r="B10" s="116" t="s">
        <v>1</v>
      </c>
      <c r="C10" s="107"/>
      <c r="D10" s="107"/>
      <c r="E10" s="107"/>
      <c r="G10" s="21"/>
      <c r="H10" s="21"/>
      <c r="I10" s="56"/>
      <c r="J10" s="21"/>
      <c r="K10" s="21"/>
      <c r="L10" s="21"/>
      <c r="M10" s="21"/>
      <c r="P10" s="62">
        <v>4</v>
      </c>
      <c r="Q10" s="63" t="s">
        <v>13</v>
      </c>
      <c r="R10" s="63" t="s">
        <v>35</v>
      </c>
    </row>
    <row r="11" spans="2:18" ht="13.5" thickBot="1">
      <c r="B11" s="111" t="s">
        <v>45</v>
      </c>
      <c r="C11" s="112">
        <v>12</v>
      </c>
      <c r="D11" s="113" t="str">
        <f>IF(D42=-6,"",VLOOKUP(D42,P7:Q13,2))</f>
        <v>m</v>
      </c>
      <c r="E11" s="20"/>
      <c r="F11" s="16"/>
      <c r="G11" s="20"/>
      <c r="H11" s="20"/>
      <c r="I11" s="21"/>
      <c r="J11" s="21"/>
      <c r="K11" s="21"/>
      <c r="L11" s="21"/>
      <c r="M11" s="21"/>
      <c r="P11" s="62">
        <v>5</v>
      </c>
      <c r="Q11" s="63" t="s">
        <v>30</v>
      </c>
      <c r="R11" s="63" t="s">
        <v>36</v>
      </c>
    </row>
    <row r="12" spans="2:18" ht="13.5" thickBot="1">
      <c r="B12" s="110" t="s">
        <v>46</v>
      </c>
      <c r="C12" s="108">
        <v>3</v>
      </c>
      <c r="D12" s="109" t="str">
        <f>IF(D42=-6,"",VLOOKUP(D42,P7:Q13,2))</f>
        <v>m</v>
      </c>
      <c r="E12" s="20"/>
      <c r="F12" s="16"/>
      <c r="G12" s="20"/>
      <c r="H12" s="20"/>
      <c r="I12" s="21"/>
      <c r="J12" s="21"/>
      <c r="K12" s="21"/>
      <c r="L12" s="21"/>
      <c r="M12" s="21"/>
      <c r="P12" s="62">
        <v>6</v>
      </c>
      <c r="Q12" s="63" t="s">
        <v>31</v>
      </c>
      <c r="R12" s="63" t="s">
        <v>37</v>
      </c>
    </row>
    <row r="13" spans="2:18" ht="13.5" thickBot="1">
      <c r="B13" s="50"/>
      <c r="C13" s="53"/>
      <c r="D13" s="52"/>
      <c r="E13" s="52"/>
      <c r="F13" s="119" t="s">
        <v>51</v>
      </c>
      <c r="G13" s="196" t="s">
        <v>52</v>
      </c>
      <c r="H13" s="120" t="s">
        <v>50</v>
      </c>
      <c r="I13" s="21"/>
      <c r="J13" s="21"/>
      <c r="K13" s="21"/>
      <c r="L13" s="21"/>
      <c r="M13" s="21"/>
      <c r="P13" s="62">
        <v>7</v>
      </c>
      <c r="Q13" s="63" t="s">
        <v>28</v>
      </c>
      <c r="R13" s="63" t="s">
        <v>38</v>
      </c>
    </row>
    <row r="14" spans="4:18" ht="11.25" customHeight="1" thickBot="1">
      <c r="D14" s="16"/>
      <c r="E14" s="52"/>
      <c r="F14" s="122"/>
      <c r="G14" s="197"/>
      <c r="H14" s="121">
        <v>2</v>
      </c>
      <c r="I14" s="57"/>
      <c r="J14" s="21"/>
      <c r="K14" s="21"/>
      <c r="L14" s="27"/>
      <c r="M14" s="58"/>
      <c r="P14" s="62"/>
      <c r="Q14" s="62"/>
      <c r="R14" s="62"/>
    </row>
    <row r="15" spans="4:13" ht="2.25" customHeight="1" thickBot="1">
      <c r="D15" s="16"/>
      <c r="E15" s="52"/>
      <c r="F15" s="16"/>
      <c r="G15" s="20"/>
      <c r="H15" s="20"/>
      <c r="I15" s="59"/>
      <c r="L15" s="60"/>
      <c r="M15" s="21"/>
    </row>
    <row r="16" spans="2:13" ht="13.5" thickBot="1">
      <c r="B16" s="115" t="s">
        <v>4</v>
      </c>
      <c r="C16" s="114">
        <f>Base*Hauteur/2</f>
        <v>18</v>
      </c>
      <c r="D16" s="91" t="str">
        <f>IF(D43=-6,"",VLOOKUP(D42,P7:R13,3))</f>
        <v>m²</v>
      </c>
      <c r="E16" s="20"/>
      <c r="F16" s="16"/>
      <c r="G16" s="20"/>
      <c r="H16" s="20"/>
      <c r="I16" s="58"/>
      <c r="J16" s="57" t="s">
        <v>49</v>
      </c>
      <c r="K16" s="21"/>
      <c r="L16" s="21"/>
      <c r="M16" s="21"/>
    </row>
    <row r="17" spans="2:13" ht="12.75">
      <c r="B17" s="54"/>
      <c r="C17" s="51"/>
      <c r="D17" s="20"/>
      <c r="E17" s="20"/>
      <c r="F17" s="20"/>
      <c r="G17" s="20"/>
      <c r="H17" s="20"/>
      <c r="I17" s="21"/>
      <c r="J17" s="21"/>
      <c r="K17" s="21"/>
      <c r="L17" s="21"/>
      <c r="M17" s="56"/>
    </row>
    <row r="18" spans="2:13" ht="12.75">
      <c r="B18" s="54"/>
      <c r="C18" s="51"/>
      <c r="D18" s="20"/>
      <c r="E18" s="20"/>
      <c r="F18" s="20"/>
      <c r="G18" s="20"/>
      <c r="H18" s="20"/>
      <c r="I18" s="21"/>
      <c r="J18" s="21"/>
      <c r="K18" s="21"/>
      <c r="L18" s="21"/>
      <c r="M18" s="21"/>
    </row>
    <row r="19" spans="2:13" ht="12.75">
      <c r="B19" s="50"/>
      <c r="C19" s="51"/>
      <c r="D19" s="47"/>
      <c r="E19" s="47"/>
      <c r="F19" s="47"/>
      <c r="G19" s="20"/>
      <c r="H19" s="20"/>
      <c r="I19" s="21"/>
      <c r="J19" s="21"/>
      <c r="K19" s="21"/>
      <c r="L19" s="21"/>
      <c r="M19" s="21"/>
    </row>
    <row r="20" spans="7:13" ht="12.75">
      <c r="G20" s="21"/>
      <c r="H20" s="21"/>
      <c r="I20" s="192"/>
      <c r="J20" s="192"/>
      <c r="K20" s="192"/>
      <c r="L20" s="192"/>
      <c r="M20" s="192"/>
    </row>
    <row r="21" spans="7:8" ht="12.75">
      <c r="G21" s="20"/>
      <c r="H21" s="20"/>
    </row>
    <row r="22" spans="7:13" ht="12.75">
      <c r="G22" s="21"/>
      <c r="H22" s="21"/>
      <c r="I22" s="21"/>
      <c r="J22" s="21"/>
      <c r="K22" s="27"/>
      <c r="L22" s="58"/>
      <c r="M22" s="21"/>
    </row>
    <row r="23" spans="7:13" s="26" customFormat="1" ht="12.75">
      <c r="G23" s="21"/>
      <c r="H23" s="21"/>
      <c r="I23" s="21"/>
      <c r="J23" s="21"/>
      <c r="K23" s="27"/>
      <c r="L23" s="28"/>
      <c r="M23" s="21"/>
    </row>
    <row r="24" spans="2:12" s="26" customFormat="1" ht="12.75">
      <c r="B24" s="20"/>
      <c r="C24" s="19"/>
      <c r="D24" s="20"/>
      <c r="E24" s="20"/>
      <c r="F24" s="20"/>
      <c r="G24" s="46"/>
      <c r="H24" s="46"/>
      <c r="I24" s="20"/>
      <c r="K24" s="27"/>
      <c r="L24" s="28"/>
    </row>
    <row r="25" spans="2:9" ht="12.75">
      <c r="B25" s="20"/>
      <c r="C25" s="19"/>
      <c r="D25" s="20"/>
      <c r="E25" s="20"/>
      <c r="F25" s="20"/>
      <c r="G25" s="46"/>
      <c r="H25" s="46"/>
      <c r="I25" s="20"/>
    </row>
    <row r="26" spans="2:9" ht="12.75">
      <c r="B26" s="47"/>
      <c r="C26" s="19"/>
      <c r="D26" s="20"/>
      <c r="E26" s="20"/>
      <c r="F26" s="20"/>
      <c r="G26" s="46"/>
      <c r="H26" s="46"/>
      <c r="I26" s="20"/>
    </row>
    <row r="27" spans="2:9" ht="12.75">
      <c r="B27" s="47"/>
      <c r="C27" s="48"/>
      <c r="D27" s="20"/>
      <c r="E27" s="20"/>
      <c r="F27" s="20"/>
      <c r="G27" s="49"/>
      <c r="H27" s="49"/>
      <c r="I27" s="20"/>
    </row>
    <row r="30" spans="9:13" ht="12.75">
      <c r="I30" s="20"/>
      <c r="J30" s="21"/>
      <c r="K30" s="21"/>
      <c r="L30" s="21"/>
      <c r="M30" s="21"/>
    </row>
    <row r="31" spans="9:13" ht="12.75">
      <c r="I31" s="21"/>
      <c r="J31" s="21"/>
      <c r="K31" s="21"/>
      <c r="L31" s="21"/>
      <c r="M31" s="21"/>
    </row>
    <row r="32" spans="9:13" ht="12.75">
      <c r="I32" s="45"/>
      <c r="J32" s="21"/>
      <c r="K32" s="21"/>
      <c r="L32" s="21"/>
      <c r="M32" s="21"/>
    </row>
    <row r="33" spans="9:13" ht="12.75">
      <c r="I33" s="21"/>
      <c r="J33" s="21"/>
      <c r="K33" s="21"/>
      <c r="L33" s="21"/>
      <c r="M33" s="21"/>
    </row>
    <row r="42" spans="4:6" ht="12.75">
      <c r="D42" s="64">
        <v>4</v>
      </c>
      <c r="E42" s="64"/>
      <c r="F42" s="64"/>
    </row>
    <row r="49" spans="4:6" ht="12.75">
      <c r="D49" s="64">
        <v>4</v>
      </c>
      <c r="E49" s="64"/>
      <c r="F49" s="64"/>
    </row>
  </sheetData>
  <mergeCells count="3">
    <mergeCell ref="I20:M20"/>
    <mergeCell ref="C4:K4"/>
    <mergeCell ref="G13:G14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B4:R42"/>
  <sheetViews>
    <sheetView showGridLines="0" showRowColHeaders="0" workbookViewId="0" topLeftCell="A1">
      <selection activeCell="C10" sqref="C10"/>
    </sheetView>
  </sheetViews>
  <sheetFormatPr defaultColWidth="11.421875" defaultRowHeight="12.75"/>
  <cols>
    <col min="1" max="1" width="4.7109375" style="15" customWidth="1"/>
    <col min="2" max="2" width="11.421875" style="15" customWidth="1"/>
    <col min="3" max="3" width="10.8515625" style="15" customWidth="1"/>
    <col min="4" max="4" width="5.421875" style="15" customWidth="1"/>
    <col min="5" max="5" width="7.7109375" style="15" customWidth="1"/>
    <col min="6" max="6" width="2.421875" style="15" customWidth="1"/>
    <col min="7" max="7" width="2.140625" style="15" customWidth="1"/>
    <col min="8" max="8" width="2.8515625" style="15" customWidth="1"/>
    <col min="9" max="9" width="4.421875" style="15" customWidth="1"/>
    <col min="10" max="10" width="2.8515625" style="15" customWidth="1"/>
    <col min="11" max="11" width="4.28125" style="15" customWidth="1"/>
    <col min="12" max="16384" width="11.421875" style="15" customWidth="1"/>
  </cols>
  <sheetData>
    <row r="1" s="37" customFormat="1" ht="18" customHeight="1"/>
    <row r="2" s="37" customFormat="1" ht="12.75" customHeight="1"/>
    <row r="3" s="37" customFormat="1" ht="6" customHeight="1" thickBot="1"/>
    <row r="4" spans="2:13" ht="18.75" thickBot="1">
      <c r="B4" s="198" t="s">
        <v>70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</row>
    <row r="5" spans="2:11" ht="18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4" ht="13.5" thickBot="1">
      <c r="B6" s="8" t="s">
        <v>39</v>
      </c>
      <c r="C6" s="16"/>
      <c r="D6" s="8"/>
    </row>
    <row r="7" spans="2:18" ht="16.5" customHeight="1" thickBot="1">
      <c r="B7" s="141" t="s">
        <v>7</v>
      </c>
      <c r="C7" s="11" t="s">
        <v>15</v>
      </c>
      <c r="P7" s="62">
        <v>1</v>
      </c>
      <c r="Q7" s="63" t="s">
        <v>15</v>
      </c>
      <c r="R7" s="63" t="s">
        <v>32</v>
      </c>
    </row>
    <row r="8" spans="16:18" ht="12.75">
      <c r="P8" s="62">
        <v>2</v>
      </c>
      <c r="Q8" s="63" t="s">
        <v>8</v>
      </c>
      <c r="R8" s="63" t="s">
        <v>33</v>
      </c>
    </row>
    <row r="9" spans="16:18" ht="3.75" customHeight="1" thickBot="1">
      <c r="P9" s="62">
        <v>3</v>
      </c>
      <c r="Q9" s="63" t="s">
        <v>29</v>
      </c>
      <c r="R9" s="63" t="s">
        <v>34</v>
      </c>
    </row>
    <row r="10" spans="2:18" ht="13.5" thickBot="1">
      <c r="B10" s="138" t="s">
        <v>71</v>
      </c>
      <c r="C10" s="177">
        <v>2</v>
      </c>
      <c r="D10" s="74" t="str">
        <f>IF(D34=-6,"",VLOOKUP(D34,P7:Q13,2))</f>
        <v>m</v>
      </c>
      <c r="P10" s="62">
        <v>4</v>
      </c>
      <c r="Q10" s="63" t="s">
        <v>13</v>
      </c>
      <c r="R10" s="63" t="s">
        <v>35</v>
      </c>
    </row>
    <row r="11" spans="2:18" ht="16.5" thickBot="1">
      <c r="B11" s="175" t="s">
        <v>72</v>
      </c>
      <c r="C11" s="176">
        <v>4</v>
      </c>
      <c r="D11" s="78" t="str">
        <f>IF(D34=-6,"",VLOOKUP(D34,P7:Q13,2))</f>
        <v>m</v>
      </c>
      <c r="F11" s="203" t="s">
        <v>51</v>
      </c>
      <c r="G11" s="201" t="s">
        <v>52</v>
      </c>
      <c r="H11" s="205" t="s">
        <v>73</v>
      </c>
      <c r="I11" s="205"/>
      <c r="J11" s="170"/>
      <c r="P11" s="62">
        <v>5</v>
      </c>
      <c r="Q11" s="63" t="s">
        <v>30</v>
      </c>
      <c r="R11" s="63" t="s">
        <v>36</v>
      </c>
    </row>
    <row r="12" spans="2:18" ht="15.75" customHeight="1" thickBot="1">
      <c r="B12" s="174"/>
      <c r="C12" s="124"/>
      <c r="D12" s="66"/>
      <c r="E12" s="135"/>
      <c r="F12" s="204"/>
      <c r="G12" s="202"/>
      <c r="H12" s="206"/>
      <c r="I12" s="206"/>
      <c r="J12" s="172"/>
      <c r="P12" s="62">
        <v>6</v>
      </c>
      <c r="Q12" s="63" t="s">
        <v>31</v>
      </c>
      <c r="R12" s="63" t="s">
        <v>37</v>
      </c>
    </row>
    <row r="13" spans="2:18" ht="6.75" customHeight="1">
      <c r="B13" s="107"/>
      <c r="C13" s="145"/>
      <c r="D13" s="107"/>
      <c r="P13" s="62">
        <v>7</v>
      </c>
      <c r="Q13" s="63" t="s">
        <v>28</v>
      </c>
      <c r="R13" s="63" t="s">
        <v>38</v>
      </c>
    </row>
    <row r="14" spans="2:18" ht="5.25" customHeight="1" thickBot="1">
      <c r="B14" s="107"/>
      <c r="C14" s="145"/>
      <c r="D14" s="107"/>
      <c r="P14" s="62"/>
      <c r="Q14" s="62"/>
      <c r="R14" s="62"/>
    </row>
    <row r="15" spans="2:10" ht="13.5" thickBot="1">
      <c r="B15" s="137" t="s">
        <v>4</v>
      </c>
      <c r="C15" s="87">
        <f>C11*C10</f>
        <v>8</v>
      </c>
      <c r="D15" s="77" t="str">
        <f>IF(D43=-6,"",VLOOKUP(D34,P7:R13,3))</f>
        <v>m²</v>
      </c>
      <c r="J15" s="18"/>
    </row>
    <row r="16" ht="12.75"/>
    <row r="17" spans="2:4" ht="12.75">
      <c r="B17" s="59"/>
      <c r="C17" s="19"/>
      <c r="D17" s="20"/>
    </row>
    <row r="18" ht="12.75">
      <c r="C18" s="17"/>
    </row>
    <row r="20" ht="18">
      <c r="J20" s="25"/>
    </row>
    <row r="22" spans="3:4" ht="12.75">
      <c r="C22" s="24"/>
      <c r="D22" s="64">
        <v>5</v>
      </c>
    </row>
    <row r="23" ht="12.75">
      <c r="J23" s="29"/>
    </row>
    <row r="25" ht="15" customHeight="1"/>
    <row r="34" ht="12.75">
      <c r="D34" s="64">
        <v>4</v>
      </c>
    </row>
    <row r="42" ht="12.75">
      <c r="D42" s="15">
        <v>3</v>
      </c>
    </row>
  </sheetData>
  <mergeCells count="4">
    <mergeCell ref="B4:M4"/>
    <mergeCell ref="G11:G12"/>
    <mergeCell ref="F11:F12"/>
    <mergeCell ref="H11:I12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B4:X30"/>
  <sheetViews>
    <sheetView showGridLines="0" showRowColHeaders="0" workbookViewId="0" topLeftCell="A1">
      <selection activeCell="C11" sqref="C11"/>
    </sheetView>
  </sheetViews>
  <sheetFormatPr defaultColWidth="11.421875" defaultRowHeight="12.75"/>
  <cols>
    <col min="1" max="1" width="4.140625" style="0" customWidth="1"/>
    <col min="2" max="2" width="15.28125" style="0" customWidth="1"/>
    <col min="3" max="3" width="11.140625" style="0" customWidth="1"/>
    <col min="4" max="4" width="5.28125" style="0" customWidth="1"/>
    <col min="5" max="5" width="6.7109375" style="0" customWidth="1"/>
    <col min="6" max="6" width="3.00390625" style="0" customWidth="1"/>
    <col min="7" max="7" width="2.00390625" style="0" customWidth="1"/>
    <col min="8" max="8" width="3.8515625" style="0" customWidth="1"/>
    <col min="9" max="9" width="5.8515625" style="0" customWidth="1"/>
    <col min="10" max="10" width="1.8515625" style="0" customWidth="1"/>
  </cols>
  <sheetData>
    <row r="1" s="36" customFormat="1" ht="18" customHeight="1"/>
    <row r="2" s="36" customFormat="1" ht="12.75" customHeight="1" thickBot="1"/>
    <row r="3" ht="26.25" customHeight="1" hidden="1"/>
    <row r="4" spans="2:23" ht="18.75" thickBot="1">
      <c r="B4" s="209" t="s">
        <v>5</v>
      </c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155"/>
      <c r="N4" s="155"/>
      <c r="O4" s="155"/>
      <c r="P4" s="155"/>
      <c r="Q4" s="68"/>
      <c r="R4" s="68"/>
      <c r="S4" s="68"/>
      <c r="T4" s="68"/>
      <c r="U4" s="68"/>
      <c r="V4" s="68"/>
      <c r="W4" s="68"/>
    </row>
    <row r="6" spans="2:24" ht="13.5" thickBot="1">
      <c r="B6" s="8" t="s">
        <v>39</v>
      </c>
      <c r="V6" s="62"/>
      <c r="W6" s="62"/>
      <c r="X6" s="62"/>
    </row>
    <row r="7" spans="2:24" ht="18.75" customHeight="1" thickBot="1">
      <c r="B7" s="154" t="s">
        <v>7</v>
      </c>
      <c r="C7" s="11"/>
      <c r="V7" s="62">
        <v>1</v>
      </c>
      <c r="W7" s="63" t="s">
        <v>15</v>
      </c>
      <c r="X7" s="63" t="s">
        <v>32</v>
      </c>
    </row>
    <row r="8" spans="2:24" ht="9.75" customHeight="1">
      <c r="B8" s="2"/>
      <c r="V8" s="62">
        <v>2</v>
      </c>
      <c r="W8" s="63" t="s">
        <v>8</v>
      </c>
      <c r="X8" s="63" t="s">
        <v>33</v>
      </c>
    </row>
    <row r="9" spans="22:24" ht="6.75" customHeight="1">
      <c r="V9" s="62">
        <v>3</v>
      </c>
      <c r="W9" s="63" t="s">
        <v>29</v>
      </c>
      <c r="X9" s="63" t="s">
        <v>34</v>
      </c>
    </row>
    <row r="10" spans="4:24" ht="10.5" customHeight="1" thickBot="1">
      <c r="D10" s="15"/>
      <c r="E10" s="15"/>
      <c r="F10" s="15"/>
      <c r="G10" s="15"/>
      <c r="H10" s="15"/>
      <c r="I10" s="15"/>
      <c r="J10" s="15"/>
      <c r="K10" s="15"/>
      <c r="L10" s="15"/>
      <c r="N10" s="207"/>
      <c r="O10" s="207"/>
      <c r="P10" s="207"/>
      <c r="V10" s="62">
        <v>4</v>
      </c>
      <c r="W10" s="63" t="s">
        <v>13</v>
      </c>
      <c r="X10" s="63" t="s">
        <v>35</v>
      </c>
    </row>
    <row r="11" spans="2:24" ht="13.5" thickBot="1">
      <c r="B11" s="151" t="s">
        <v>64</v>
      </c>
      <c r="C11" s="112">
        <v>2</v>
      </c>
      <c r="D11" s="113" t="str">
        <f>IF(M22=-6,"",VLOOKUP(M22,V7:W13,2))</f>
        <v>dm</v>
      </c>
      <c r="E11" s="16"/>
      <c r="F11" s="160" t="s">
        <v>51</v>
      </c>
      <c r="G11" s="214" t="s">
        <v>52</v>
      </c>
      <c r="H11" s="212" t="s">
        <v>66</v>
      </c>
      <c r="I11" s="212"/>
      <c r="J11" s="161"/>
      <c r="K11" s="16"/>
      <c r="L11" s="16"/>
      <c r="V11" s="62">
        <v>5</v>
      </c>
      <c r="W11" s="63" t="s">
        <v>30</v>
      </c>
      <c r="X11" s="63" t="s">
        <v>36</v>
      </c>
    </row>
    <row r="12" spans="2:24" ht="13.5" thickBot="1">
      <c r="B12" s="152" t="s">
        <v>65</v>
      </c>
      <c r="C12" s="156">
        <v>3</v>
      </c>
      <c r="D12" s="77" t="str">
        <f>IF(M22=-6,"",VLOOKUP(M22,V7:W13,2))</f>
        <v>dm</v>
      </c>
      <c r="E12" s="16"/>
      <c r="F12" s="122"/>
      <c r="G12" s="215"/>
      <c r="H12" s="213" t="s">
        <v>12</v>
      </c>
      <c r="I12" s="213"/>
      <c r="J12" s="162"/>
      <c r="K12" s="16"/>
      <c r="L12" s="16"/>
      <c r="V12" s="62">
        <v>6</v>
      </c>
      <c r="W12" s="63" t="s">
        <v>31</v>
      </c>
      <c r="X12" s="63" t="s">
        <v>37</v>
      </c>
    </row>
    <row r="13" spans="2:24" ht="13.5" thickBot="1">
      <c r="B13" s="150" t="s">
        <v>6</v>
      </c>
      <c r="C13" s="157">
        <v>1</v>
      </c>
      <c r="D13" s="149" t="str">
        <f>IF(M22=-6,"",VLOOKUP(M22,V7:W13,2))</f>
        <v>dm</v>
      </c>
      <c r="E13" s="16"/>
      <c r="F13" s="16"/>
      <c r="G13" s="16"/>
      <c r="H13" s="16"/>
      <c r="I13" s="16"/>
      <c r="J13" s="16"/>
      <c r="K13" s="16"/>
      <c r="L13" s="16"/>
      <c r="V13" s="62">
        <v>7</v>
      </c>
      <c r="W13" s="63" t="s">
        <v>28</v>
      </c>
      <c r="X13" s="63" t="s">
        <v>38</v>
      </c>
    </row>
    <row r="14" spans="2:24" ht="13.5" thickBot="1">
      <c r="B14" s="72"/>
      <c r="C14" s="158"/>
      <c r="D14" s="107"/>
      <c r="E14" s="15"/>
      <c r="F14" s="15"/>
      <c r="G14" s="15"/>
      <c r="H14" s="15"/>
      <c r="I14" s="15"/>
      <c r="J14" s="15"/>
      <c r="K14" s="15"/>
      <c r="L14" s="15"/>
      <c r="V14" s="62"/>
      <c r="W14" s="62"/>
      <c r="X14" s="62"/>
    </row>
    <row r="15" spans="2:24" ht="13.5" thickBot="1">
      <c r="B15" s="153" t="s">
        <v>4</v>
      </c>
      <c r="C15" s="159">
        <f>IF(Côté_a&gt;0.0001,IF(Côté_b&gt;0.0001,IF(Hauteur_h&gt;0.0001,((Côté_a+Côté_b)*Hauteur_h)/2,""),""),"")</f>
        <v>2.5</v>
      </c>
      <c r="D15" s="91" t="str">
        <f>IF(M43=-6,"",VLOOKUP(M22,V7:X13,3))</f>
        <v>dm²</v>
      </c>
      <c r="E15" s="16"/>
      <c r="F15" s="16"/>
      <c r="G15" s="16"/>
      <c r="H15" s="16"/>
      <c r="I15" s="16"/>
      <c r="J15" s="16"/>
      <c r="K15" s="16"/>
      <c r="L15" s="16"/>
      <c r="V15" s="62"/>
      <c r="W15" s="62"/>
      <c r="X15" s="62"/>
    </row>
    <row r="20" spans="14:16" ht="12.75">
      <c r="N20" s="208"/>
      <c r="O20" s="208"/>
      <c r="P20" s="208"/>
    </row>
    <row r="22" spans="12:13" ht="12.75">
      <c r="L22" s="62">
        <v>3</v>
      </c>
      <c r="M22" s="62">
        <v>3</v>
      </c>
    </row>
    <row r="24" ht="12.75">
      <c r="B24" s="2"/>
    </row>
    <row r="30" spans="4:12" ht="12.75">
      <c r="D30" s="62">
        <v>3</v>
      </c>
      <c r="E30" s="62"/>
      <c r="F30" s="62"/>
      <c r="G30" s="62"/>
      <c r="H30" s="62"/>
      <c r="I30" s="62"/>
      <c r="J30" s="62"/>
      <c r="K30" s="62"/>
      <c r="L30" s="62">
        <v>3</v>
      </c>
    </row>
  </sheetData>
  <sheetProtection password="ECEE"/>
  <mergeCells count="6">
    <mergeCell ref="N10:P10"/>
    <mergeCell ref="N20:P20"/>
    <mergeCell ref="B4:L4"/>
    <mergeCell ref="H11:I11"/>
    <mergeCell ref="H12:I12"/>
    <mergeCell ref="G11:G12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/>
  <dimension ref="B4:Q61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4.00390625" style="0" customWidth="1"/>
    <col min="4" max="4" width="5.421875" style="0" customWidth="1"/>
    <col min="5" max="5" width="5.7109375" style="0" customWidth="1"/>
    <col min="6" max="6" width="6.421875" style="0" customWidth="1"/>
    <col min="7" max="7" width="4.00390625" style="0" customWidth="1"/>
    <col min="8" max="8" width="8.00390625" style="0" customWidth="1"/>
    <col min="9" max="9" width="9.421875" style="0" customWidth="1"/>
    <col min="10" max="10" width="11.8515625" style="0" customWidth="1"/>
    <col min="11" max="11" width="13.28125" style="0" customWidth="1"/>
  </cols>
  <sheetData>
    <row r="1" s="36" customFormat="1" ht="18" customHeight="1"/>
    <row r="2" s="36" customFormat="1" ht="9.75" customHeight="1"/>
    <row r="3" s="36" customFormat="1" ht="3.75" customHeight="1"/>
    <row r="4" spans="2:11" ht="20.25" customHeight="1">
      <c r="B4" s="222" t="s">
        <v>10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2:9" ht="4.5" customHeight="1">
      <c r="B5" s="4"/>
      <c r="C5" s="4"/>
      <c r="D5" s="4"/>
      <c r="E5" s="4"/>
      <c r="F5" s="4"/>
      <c r="G5" s="4"/>
      <c r="H5" s="4"/>
      <c r="I5" s="4"/>
    </row>
    <row r="6" spans="2:5" ht="13.5" thickBot="1">
      <c r="B6" s="8" t="s">
        <v>39</v>
      </c>
      <c r="C6" s="8"/>
      <c r="D6" s="8"/>
      <c r="E6" s="8"/>
    </row>
    <row r="7" spans="2:17" ht="15.75" customHeight="1" thickBot="1">
      <c r="B7" s="146" t="s">
        <v>7</v>
      </c>
      <c r="C7" s="11" t="s">
        <v>8</v>
      </c>
      <c r="O7" s="62">
        <v>1</v>
      </c>
      <c r="P7" s="63" t="s">
        <v>15</v>
      </c>
      <c r="Q7" s="63" t="s">
        <v>32</v>
      </c>
    </row>
    <row r="8" spans="15:17" ht="4.5" customHeight="1">
      <c r="O8" s="62">
        <v>2</v>
      </c>
      <c r="P8" s="63" t="s">
        <v>8</v>
      </c>
      <c r="Q8" s="63" t="s">
        <v>33</v>
      </c>
    </row>
    <row r="9" spans="15:17" ht="3.75" customHeight="1" thickBot="1">
      <c r="O9" s="62">
        <v>3</v>
      </c>
      <c r="P9" s="63" t="s">
        <v>29</v>
      </c>
      <c r="Q9" s="63" t="s">
        <v>34</v>
      </c>
    </row>
    <row r="10" spans="2:17" ht="13.5" thickBot="1">
      <c r="B10" s="67" t="s">
        <v>40</v>
      </c>
      <c r="C10" s="123">
        <v>2</v>
      </c>
      <c r="D10" s="16" t="str">
        <f>IF(D61=-6,"",VLOOKUP(D61,O7:P13,2))</f>
        <v>dm</v>
      </c>
      <c r="E10" s="16"/>
      <c r="F10" s="218" t="s">
        <v>53</v>
      </c>
      <c r="G10" s="219"/>
      <c r="O10" s="62">
        <v>4</v>
      </c>
      <c r="P10" s="63" t="s">
        <v>13</v>
      </c>
      <c r="Q10" s="63" t="s">
        <v>35</v>
      </c>
    </row>
    <row r="11" spans="2:17" ht="12.75">
      <c r="B11" s="65"/>
      <c r="C11" s="124"/>
      <c r="D11" s="66"/>
      <c r="E11" s="66"/>
      <c r="F11" s="66"/>
      <c r="O11" s="62">
        <v>5</v>
      </c>
      <c r="P11" s="63" t="s">
        <v>30</v>
      </c>
      <c r="Q11" s="63" t="s">
        <v>36</v>
      </c>
    </row>
    <row r="12" spans="3:17" ht="4.5" customHeight="1" thickBot="1">
      <c r="C12" s="86"/>
      <c r="D12" s="15"/>
      <c r="E12" s="15"/>
      <c r="F12" s="15"/>
      <c r="O12" s="62">
        <v>6</v>
      </c>
      <c r="P12" s="63" t="s">
        <v>31</v>
      </c>
      <c r="Q12" s="63" t="s">
        <v>37</v>
      </c>
    </row>
    <row r="13" spans="2:17" ht="15" customHeight="1" thickBot="1">
      <c r="B13" s="8" t="s">
        <v>0</v>
      </c>
      <c r="C13" s="86"/>
      <c r="D13" s="15"/>
      <c r="E13" s="15"/>
      <c r="F13" s="216" t="s">
        <v>54</v>
      </c>
      <c r="G13" s="217"/>
      <c r="O13" s="62">
        <v>7</v>
      </c>
      <c r="P13" s="63" t="s">
        <v>28</v>
      </c>
      <c r="Q13" s="63" t="s">
        <v>38</v>
      </c>
    </row>
    <row r="14" spans="2:17" ht="11.25" customHeight="1" thickBot="1">
      <c r="B14" s="5" t="s">
        <v>41</v>
      </c>
      <c r="C14" s="125">
        <f>IF(rayon_cercle&gt;0.0001,rayon_cercle,IF(diamètre_cercle&gt;0.0001,diamètre_cercle/2,0))</f>
        <v>2</v>
      </c>
      <c r="D14" s="16" t="str">
        <f>IF(D61=-6,"",VLOOKUP(D61,O7:P13,2))</f>
        <v>dm</v>
      </c>
      <c r="E14" s="16"/>
      <c r="F14" s="16"/>
      <c r="O14" s="62"/>
      <c r="P14" s="62"/>
      <c r="Q14" s="62"/>
    </row>
    <row r="15" spans="2:8" ht="13.5" thickBot="1">
      <c r="B15" s="6" t="s">
        <v>17</v>
      </c>
      <c r="C15" s="126">
        <f>IF(diamètre_cercle&gt;0.0001,diamètre_cercle,IF(rayon_cercle&gt;0.0001,rayon_cercle*2,0))</f>
        <v>4</v>
      </c>
      <c r="D15" s="16" t="str">
        <f>IF(D61=-6,"",VLOOKUP(D61,O7:P13,2))</f>
        <v>dm</v>
      </c>
      <c r="E15" s="16"/>
      <c r="F15" s="220" t="s">
        <v>55</v>
      </c>
      <c r="G15" s="221"/>
      <c r="H15" s="12"/>
    </row>
    <row r="16" spans="3:7" ht="13.5" thickBot="1">
      <c r="C16" s="86"/>
      <c r="D16" s="15"/>
      <c r="E16" s="15"/>
      <c r="F16" s="69"/>
      <c r="G16" s="129">
        <v>4</v>
      </c>
    </row>
    <row r="17" spans="2:6" ht="13.5" thickBot="1">
      <c r="B17" s="10" t="s">
        <v>2</v>
      </c>
      <c r="C17" s="127">
        <f>IF(diamètre_cercle2&gt;0.001,PI()*diamètre_cercle2,"")</f>
        <v>12.566370614359172</v>
      </c>
      <c r="D17" s="16" t="str">
        <f>IF(D61=-6,"",VLOOKUP(D61,O7:P13,2))</f>
        <v>dm</v>
      </c>
      <c r="E17" s="16"/>
      <c r="F17" s="16"/>
    </row>
    <row r="18" spans="3:7" ht="13.5" thickBot="1">
      <c r="C18" s="86"/>
      <c r="D18" s="15"/>
      <c r="E18" s="15"/>
      <c r="F18" s="216" t="s">
        <v>57</v>
      </c>
      <c r="G18" s="217"/>
    </row>
    <row r="19" spans="2:7" ht="13.5" thickBot="1">
      <c r="B19" s="9" t="s">
        <v>4</v>
      </c>
      <c r="C19" s="128">
        <f>(PI()*diamètre_cercle2^2)/4</f>
        <v>12.566370614359172</v>
      </c>
      <c r="D19" s="16" t="str">
        <f>IF(D43=-6,"",VLOOKUP(D61,O7:Q13,3))</f>
        <v>dm²</v>
      </c>
      <c r="E19" s="16"/>
      <c r="F19" s="216" t="s">
        <v>56</v>
      </c>
      <c r="G19" s="217"/>
    </row>
    <row r="20" ht="12.75">
      <c r="H20" s="61"/>
    </row>
    <row r="24" ht="12.75">
      <c r="C24" s="13"/>
    </row>
    <row r="46" spans="4:6" ht="12.75">
      <c r="D46" s="62">
        <v>3</v>
      </c>
      <c r="E46" s="62"/>
      <c r="F46" s="62"/>
    </row>
    <row r="61" spans="4:6" ht="12.75">
      <c r="D61" s="62">
        <v>3</v>
      </c>
      <c r="E61" s="62"/>
      <c r="F61" s="62"/>
    </row>
  </sheetData>
  <sheetProtection password="ECEE"/>
  <mergeCells count="6">
    <mergeCell ref="B4:K4"/>
    <mergeCell ref="F19:G19"/>
    <mergeCell ref="F18:G18"/>
    <mergeCell ref="F10:G10"/>
    <mergeCell ref="F13:G13"/>
    <mergeCell ref="F15:G15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"/>
  <dimension ref="A4:R40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4.421875" style="15" customWidth="1"/>
    <col min="2" max="2" width="12.00390625" style="15" customWidth="1"/>
    <col min="3" max="3" width="12.421875" style="15" customWidth="1"/>
    <col min="4" max="4" width="4.8515625" style="15" customWidth="1"/>
    <col min="5" max="5" width="5.421875" style="15" customWidth="1"/>
    <col min="6" max="6" width="8.421875" style="15" customWidth="1"/>
    <col min="7" max="7" width="7.140625" style="15" customWidth="1"/>
    <col min="8" max="8" width="5.7109375" style="15" customWidth="1"/>
    <col min="9" max="16384" width="11.421875" style="15" customWidth="1"/>
  </cols>
  <sheetData>
    <row r="1" s="37" customFormat="1" ht="18" customHeight="1"/>
    <row r="2" s="37" customFormat="1" ht="9.75" customHeight="1"/>
    <row r="3" s="37" customFormat="1" ht="6.75" customHeight="1" thickBot="1"/>
    <row r="4" spans="2:11" ht="25.5" thickBot="1">
      <c r="B4" s="224" t="s">
        <v>14</v>
      </c>
      <c r="C4" s="225"/>
      <c r="D4" s="225"/>
      <c r="E4" s="225"/>
      <c r="F4" s="225"/>
      <c r="G4" s="225"/>
      <c r="H4" s="225"/>
      <c r="I4" s="225"/>
      <c r="J4" s="225"/>
      <c r="K4" s="226"/>
    </row>
    <row r="5" spans="2:11" ht="4.5" customHeight="1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7" ht="13.5" thickBot="1">
      <c r="B6" s="8" t="s">
        <v>39</v>
      </c>
      <c r="C6" s="16"/>
      <c r="D6"/>
      <c r="E6"/>
      <c r="F6"/>
      <c r="G6"/>
    </row>
    <row r="7" spans="2:18" ht="18" customHeight="1" thickBot="1">
      <c r="B7" s="142" t="s">
        <v>7</v>
      </c>
      <c r="C7" s="11" t="s">
        <v>15</v>
      </c>
      <c r="D7" s="140"/>
      <c r="P7" s="62">
        <v>1</v>
      </c>
      <c r="Q7" s="63" t="s">
        <v>15</v>
      </c>
      <c r="R7" s="63" t="s">
        <v>32</v>
      </c>
    </row>
    <row r="8" spans="2:18" ht="12.75">
      <c r="B8" s="107"/>
      <c r="C8" s="107"/>
      <c r="D8" s="107"/>
      <c r="P8" s="62">
        <v>2</v>
      </c>
      <c r="Q8" s="63" t="s">
        <v>8</v>
      </c>
      <c r="R8" s="63" t="s">
        <v>33</v>
      </c>
    </row>
    <row r="9" spans="2:18" ht="1.5" customHeight="1" thickBot="1">
      <c r="B9" s="107"/>
      <c r="C9" s="107"/>
      <c r="D9" s="107"/>
      <c r="P9" s="62">
        <v>3</v>
      </c>
      <c r="Q9" s="63" t="s">
        <v>29</v>
      </c>
      <c r="R9" s="63" t="s">
        <v>34</v>
      </c>
    </row>
    <row r="10" spans="2:18" ht="13.5" thickBot="1">
      <c r="B10" s="115" t="s">
        <v>58</v>
      </c>
      <c r="C10" s="143">
        <v>4</v>
      </c>
      <c r="D10" s="91" t="str">
        <f>IF(D40=-6,"",VLOOKUP(D40,P7:Q13,2))</f>
        <v>m</v>
      </c>
      <c r="E10" s="16"/>
      <c r="F10" s="16"/>
      <c r="G10" s="16"/>
      <c r="P10" s="62">
        <v>4</v>
      </c>
      <c r="Q10" s="63" t="s">
        <v>13</v>
      </c>
      <c r="R10" s="63" t="s">
        <v>35</v>
      </c>
    </row>
    <row r="11" spans="2:18" ht="13.5" thickBot="1">
      <c r="B11" s="139" t="s">
        <v>59</v>
      </c>
      <c r="C11" s="144">
        <f>2*RayonR1</f>
        <v>8</v>
      </c>
      <c r="D11" s="75" t="str">
        <f>IF(D40=-6,"",VLOOKUP(D40,P7:Q13,2))</f>
        <v>m</v>
      </c>
      <c r="E11" s="16"/>
      <c r="F11" s="16"/>
      <c r="G11" s="16"/>
      <c r="P11" s="62">
        <v>5</v>
      </c>
      <c r="Q11" s="63" t="s">
        <v>30</v>
      </c>
      <c r="R11" s="63" t="s">
        <v>36</v>
      </c>
    </row>
    <row r="12" spans="2:18" ht="5.25" customHeight="1" thickBot="1">
      <c r="B12" s="107"/>
      <c r="C12" s="145"/>
      <c r="D12" s="107"/>
      <c r="P12" s="62">
        <v>6</v>
      </c>
      <c r="Q12" s="63" t="s">
        <v>31</v>
      </c>
      <c r="R12" s="63" t="s">
        <v>37</v>
      </c>
    </row>
    <row r="13" spans="2:18" ht="13.5" thickBot="1">
      <c r="B13" s="115" t="s">
        <v>60</v>
      </c>
      <c r="C13" s="143">
        <v>2</v>
      </c>
      <c r="D13" s="91" t="str">
        <f>IF(D40=-6,"",VLOOKUP(D40,P7:Q13,2))</f>
        <v>m</v>
      </c>
      <c r="E13" s="16"/>
      <c r="F13" s="16"/>
      <c r="G13" s="16"/>
      <c r="I13" s="228" t="s">
        <v>25</v>
      </c>
      <c r="J13" s="228"/>
      <c r="P13" s="62">
        <v>7</v>
      </c>
      <c r="Q13" s="63" t="s">
        <v>28</v>
      </c>
      <c r="R13" s="63" t="s">
        <v>38</v>
      </c>
    </row>
    <row r="14" spans="2:18" ht="16.5" customHeight="1" thickBot="1">
      <c r="B14" s="139" t="s">
        <v>61</v>
      </c>
      <c r="C14" s="144">
        <f>2*RayonR2</f>
        <v>4</v>
      </c>
      <c r="D14" s="75" t="str">
        <f>IF(D40=-6,"",VLOOKUP(D40,P7:Q13,2))</f>
        <v>m</v>
      </c>
      <c r="E14" s="16"/>
      <c r="F14" s="229" t="s">
        <v>62</v>
      </c>
      <c r="G14" s="230"/>
      <c r="H14" s="231"/>
      <c r="P14" s="62"/>
      <c r="Q14" s="62"/>
      <c r="R14" s="62"/>
    </row>
    <row r="15" spans="2:4" ht="3" customHeight="1">
      <c r="B15" s="107"/>
      <c r="C15" s="145"/>
      <c r="D15" s="107"/>
    </row>
    <row r="16" spans="1:11" ht="12.75" customHeight="1" thickBot="1">
      <c r="A16" s="107"/>
      <c r="B16" s="107"/>
      <c r="C16" s="145"/>
      <c r="D16" s="107"/>
      <c r="J16" s="227" t="s">
        <v>26</v>
      </c>
      <c r="K16" s="227"/>
    </row>
    <row r="17" spans="1:7" ht="13.5" thickBot="1">
      <c r="A17" s="107"/>
      <c r="B17" s="137" t="s">
        <v>4</v>
      </c>
      <c r="C17" s="87">
        <f>(PI()*(DiamètreD2^2-DiamètreD1^2))/4</f>
        <v>-37.69911184307752</v>
      </c>
      <c r="D17" s="77" t="str">
        <f>IF(D43=-6,"",VLOOKUP(D40,P7:R13,3))</f>
        <v>m²</v>
      </c>
      <c r="E17" s="22"/>
      <c r="F17" s="22"/>
      <c r="G17" s="22"/>
    </row>
    <row r="18" spans="1:4" ht="12.75">
      <c r="A18" s="107"/>
      <c r="B18" s="135"/>
      <c r="C18" s="131"/>
      <c r="D18" s="135"/>
    </row>
    <row r="19" spans="1:7" ht="12.75">
      <c r="A19" s="107"/>
      <c r="B19" s="133"/>
      <c r="C19" s="131"/>
      <c r="D19" s="134"/>
      <c r="E19" s="22"/>
      <c r="F19" s="22"/>
      <c r="G19" s="22"/>
    </row>
    <row r="20" spans="2:7" s="21" customFormat="1" ht="4.5" customHeight="1">
      <c r="B20" s="15"/>
      <c r="C20" s="17"/>
      <c r="D20" s="15"/>
      <c r="E20" s="15"/>
      <c r="F20" s="15"/>
      <c r="G20" s="15"/>
    </row>
    <row r="21" spans="5:7" ht="12.75">
      <c r="E21" s="16"/>
      <c r="F21" s="16"/>
      <c r="G21" s="16"/>
    </row>
    <row r="22" spans="2:3" ht="12.75">
      <c r="B22" s="59"/>
      <c r="C22" s="19"/>
    </row>
    <row r="23" ht="9.75" customHeight="1">
      <c r="C23" s="17"/>
    </row>
    <row r="24" ht="12.75"/>
    <row r="25" ht="4.5" customHeight="1">
      <c r="J25" s="23"/>
    </row>
    <row r="27" ht="12.75">
      <c r="J27" s="23"/>
    </row>
    <row r="31" ht="12.75">
      <c r="C31" s="24"/>
    </row>
    <row r="32" ht="12.75">
      <c r="E32" s="64">
        <v>4</v>
      </c>
    </row>
    <row r="40" spans="4:7" ht="12.75">
      <c r="D40" s="130">
        <v>4</v>
      </c>
      <c r="E40" s="130"/>
      <c r="F40" s="130"/>
      <c r="G40" s="130"/>
    </row>
  </sheetData>
  <sheetProtection password="ECEE"/>
  <mergeCells count="4">
    <mergeCell ref="B4:K4"/>
    <mergeCell ref="J16:K16"/>
    <mergeCell ref="I13:J13"/>
    <mergeCell ref="F14:H14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B4:R34"/>
  <sheetViews>
    <sheetView showGridLines="0" showRowColHeaders="0" workbookViewId="0" topLeftCell="A1">
      <pane ySplit="3" topLeftCell="BM4" activePane="bottomLeft" state="frozen"/>
      <selection pane="topLeft" activeCell="A1" sqref="A1"/>
      <selection pane="bottomLeft" activeCell="C10" sqref="C10"/>
    </sheetView>
  </sheetViews>
  <sheetFormatPr defaultColWidth="11.421875" defaultRowHeight="12.75"/>
  <cols>
    <col min="1" max="1" width="4.7109375" style="15" customWidth="1"/>
    <col min="2" max="2" width="11.421875" style="15" customWidth="1"/>
    <col min="3" max="3" width="10.8515625" style="15" customWidth="1"/>
    <col min="4" max="4" width="5.421875" style="15" customWidth="1"/>
    <col min="5" max="5" width="7.7109375" style="15" customWidth="1"/>
    <col min="6" max="6" width="2.421875" style="15" customWidth="1"/>
    <col min="7" max="7" width="2.140625" style="15" customWidth="1"/>
    <col min="8" max="8" width="2.8515625" style="15" customWidth="1"/>
    <col min="9" max="9" width="4.421875" style="15" customWidth="1"/>
    <col min="10" max="10" width="2.8515625" style="15" customWidth="1"/>
    <col min="11" max="11" width="4.28125" style="15" customWidth="1"/>
    <col min="12" max="16384" width="11.421875" style="15" customWidth="1"/>
  </cols>
  <sheetData>
    <row r="1" s="37" customFormat="1" ht="18" customHeight="1"/>
    <row r="2" s="37" customFormat="1" ht="12.75" customHeight="1"/>
    <row r="3" s="37" customFormat="1" ht="6" customHeight="1" thickBot="1"/>
    <row r="4" spans="2:13" ht="18.75" thickBot="1">
      <c r="B4" s="198" t="s">
        <v>63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200"/>
    </row>
    <row r="5" spans="2:11" ht="18"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2:4" ht="13.5" thickBot="1">
      <c r="B6" s="8" t="s">
        <v>39</v>
      </c>
      <c r="C6" s="16"/>
      <c r="D6" s="8"/>
    </row>
    <row r="7" spans="2:18" ht="16.5" customHeight="1" thickBot="1">
      <c r="B7" s="141" t="s">
        <v>7</v>
      </c>
      <c r="C7" s="11" t="s">
        <v>15</v>
      </c>
      <c r="P7" s="62">
        <v>1</v>
      </c>
      <c r="Q7" s="63" t="s">
        <v>15</v>
      </c>
      <c r="R7" s="63" t="s">
        <v>32</v>
      </c>
    </row>
    <row r="8" spans="16:18" ht="12.75">
      <c r="P8" s="62">
        <v>2</v>
      </c>
      <c r="Q8" s="63" t="s">
        <v>8</v>
      </c>
      <c r="R8" s="63" t="s">
        <v>33</v>
      </c>
    </row>
    <row r="9" spans="16:18" ht="3.75" customHeight="1" thickBot="1">
      <c r="P9" s="62">
        <v>3</v>
      </c>
      <c r="Q9" s="63" t="s">
        <v>29</v>
      </c>
      <c r="R9" s="63" t="s">
        <v>34</v>
      </c>
    </row>
    <row r="10" spans="2:18" ht="13.5" thickBot="1">
      <c r="B10" s="138" t="s">
        <v>11</v>
      </c>
      <c r="C10" s="136">
        <v>2</v>
      </c>
      <c r="D10" s="74" t="str">
        <f>IF(D34=-6,"",VLOOKUP(D34,P7:Q13,2))</f>
        <v>dam</v>
      </c>
      <c r="P10" s="62">
        <v>4</v>
      </c>
      <c r="Q10" s="63" t="s">
        <v>13</v>
      </c>
      <c r="R10" s="63" t="s">
        <v>35</v>
      </c>
    </row>
    <row r="11" spans="2:18" ht="16.5" thickBot="1">
      <c r="B11" s="163" t="s">
        <v>17</v>
      </c>
      <c r="C11" s="164">
        <v>4</v>
      </c>
      <c r="D11" s="78" t="str">
        <f>IF(D34=-6,"",VLOOKUP(D34,P7:Q13,2))</f>
        <v>dam</v>
      </c>
      <c r="F11" s="173" t="s">
        <v>51</v>
      </c>
      <c r="G11" s="201" t="s">
        <v>52</v>
      </c>
      <c r="H11" s="168" t="s">
        <v>67</v>
      </c>
      <c r="I11" s="169" t="s">
        <v>69</v>
      </c>
      <c r="J11" s="170"/>
      <c r="P11" s="62">
        <v>5</v>
      </c>
      <c r="Q11" s="63" t="s">
        <v>30</v>
      </c>
      <c r="R11" s="63" t="s">
        <v>36</v>
      </c>
    </row>
    <row r="12" spans="2:18" ht="15.75" customHeight="1" thickBot="1">
      <c r="B12" s="167" t="s">
        <v>68</v>
      </c>
      <c r="C12" s="165">
        <v>45</v>
      </c>
      <c r="D12" s="166" t="s">
        <v>16</v>
      </c>
      <c r="F12" s="171"/>
      <c r="G12" s="202"/>
      <c r="H12" s="232">
        <v>360</v>
      </c>
      <c r="I12" s="232"/>
      <c r="J12" s="172"/>
      <c r="P12" s="62">
        <v>6</v>
      </c>
      <c r="Q12" s="63" t="s">
        <v>31</v>
      </c>
      <c r="R12" s="63" t="s">
        <v>37</v>
      </c>
    </row>
    <row r="13" spans="2:18" ht="6.75" customHeight="1">
      <c r="B13" s="107"/>
      <c r="C13" s="132"/>
      <c r="D13" s="107"/>
      <c r="P13" s="62">
        <v>7</v>
      </c>
      <c r="Q13" s="63" t="s">
        <v>28</v>
      </c>
      <c r="R13" s="63" t="s">
        <v>38</v>
      </c>
    </row>
    <row r="14" spans="2:18" ht="5.25" customHeight="1" thickBot="1">
      <c r="B14" s="107"/>
      <c r="C14" s="132"/>
      <c r="D14" s="107"/>
      <c r="P14" s="62"/>
      <c r="Q14" s="62"/>
      <c r="R14" s="62"/>
    </row>
    <row r="15" spans="2:10" ht="13.5" thickBot="1">
      <c r="B15" s="137" t="s">
        <v>4</v>
      </c>
      <c r="C15" s="76">
        <f>(PI()*C10^2*Angle_Alpha)/(360)</f>
        <v>1.5707963267948966</v>
      </c>
      <c r="D15" s="77" t="str">
        <f>IF(D43=-6,"",VLOOKUP(D34,P7:R13,3))</f>
        <v>dam²</v>
      </c>
      <c r="J15" s="18"/>
    </row>
    <row r="16" ht="12.75"/>
    <row r="17" spans="2:4" ht="12.75">
      <c r="B17" s="59"/>
      <c r="C17" s="19"/>
      <c r="D17" s="20"/>
    </row>
    <row r="18" ht="12.75">
      <c r="C18" s="17"/>
    </row>
    <row r="19" ht="12.75"/>
    <row r="20" ht="18">
      <c r="J20" s="25"/>
    </row>
    <row r="21" ht="12.75"/>
    <row r="22" spans="3:4" ht="12.75">
      <c r="C22" s="24"/>
      <c r="D22" s="64">
        <v>5</v>
      </c>
    </row>
    <row r="23" ht="12.75">
      <c r="J23" s="29"/>
    </row>
    <row r="25" ht="15" customHeight="1"/>
    <row r="34" ht="12.75">
      <c r="D34" s="64">
        <v>5</v>
      </c>
    </row>
  </sheetData>
  <mergeCells count="3">
    <mergeCell ref="B4:M4"/>
    <mergeCell ref="H12:I12"/>
    <mergeCell ref="G11:G12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maths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Calculs aires et surfaces </dc:title>
  <dc:subject/>
  <dc:creator>Mentrard Daniel</dc:creator>
  <cp:keywords/>
  <dc:description/>
  <cp:lastModifiedBy>Mentrard</cp:lastModifiedBy>
  <dcterms:created xsi:type="dcterms:W3CDTF">2001-05-09T08:19:22Z</dcterms:created>
  <dcterms:modified xsi:type="dcterms:W3CDTF">2001-06-05T19:03:30Z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