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Menu" sheetId="1" r:id="rId1"/>
    <sheet name="bande" sheetId="2" r:id="rId2"/>
    <sheet name="Nom" sheetId="3" r:id="rId3"/>
    <sheet name="Calculs simples" sheetId="4" r:id="rId4"/>
  </sheets>
  <definedNames/>
  <calcPr fullCalcOnLoad="1"/>
</workbook>
</file>

<file path=xl/sharedStrings.xml><?xml version="1.0" encoding="utf-8"?>
<sst xmlns="http://schemas.openxmlformats.org/spreadsheetml/2006/main" count="230" uniqueCount="152">
  <si>
    <t>dénominateur</t>
  </si>
  <si>
    <t>numérateur</t>
  </si>
  <si>
    <t>=</t>
  </si>
  <si>
    <t>demi</t>
  </si>
  <si>
    <t>tiers</t>
  </si>
  <si>
    <t>quart</t>
  </si>
  <si>
    <t>cinquième</t>
  </si>
  <si>
    <t>sixième</t>
  </si>
  <si>
    <t>huitième</t>
  </si>
  <si>
    <t>neuvième</t>
  </si>
  <si>
    <t>dixième</t>
  </si>
  <si>
    <t>douzième</t>
  </si>
  <si>
    <t>un</t>
  </si>
  <si>
    <t>deux</t>
  </si>
  <si>
    <t>trois</t>
  </si>
  <si>
    <t>quatre</t>
  </si>
  <si>
    <t>cinq</t>
  </si>
  <si>
    <t>six</t>
  </si>
  <si>
    <t>sept</t>
  </si>
  <si>
    <t>huit</t>
  </si>
  <si>
    <t>neuf</t>
  </si>
  <si>
    <t>dix</t>
  </si>
  <si>
    <t>onze</t>
  </si>
  <si>
    <t>douze</t>
  </si>
  <si>
    <t>quarts</t>
  </si>
  <si>
    <t>cinquièmes</t>
  </si>
  <si>
    <t>sixièmes</t>
  </si>
  <si>
    <t>huitièmes</t>
  </si>
  <si>
    <t>neuvièmes</t>
  </si>
  <si>
    <t>dixièmes</t>
  </si>
  <si>
    <t>douzièmes</t>
  </si>
  <si>
    <t>aléat</t>
  </si>
  <si>
    <t>correspondance</t>
  </si>
  <si>
    <t>centième</t>
  </si>
  <si>
    <t>centièmes</t>
  </si>
  <si>
    <t>treize</t>
  </si>
  <si>
    <t>quatorze</t>
  </si>
  <si>
    <t>quinze</t>
  </si>
  <si>
    <t>seize</t>
  </si>
  <si>
    <t>dix-sept</t>
  </si>
  <si>
    <t>dix-huit</t>
  </si>
  <si>
    <t>dix-neuf</t>
  </si>
  <si>
    <t>vingt</t>
  </si>
  <si>
    <t>vingt et un</t>
  </si>
  <si>
    <t>vingt deux</t>
  </si>
  <si>
    <t>vingt trois</t>
  </si>
  <si>
    <t>vingt quatre</t>
  </si>
  <si>
    <t>vingt cinq</t>
  </si>
  <si>
    <t>vingt six</t>
  </si>
  <si>
    <t>vingt sept</t>
  </si>
  <si>
    <t>vingt huit</t>
  </si>
  <si>
    <t>vingt neuf</t>
  </si>
  <si>
    <t>trente</t>
  </si>
  <si>
    <t>trente et un</t>
  </si>
  <si>
    <t>trente deux</t>
  </si>
  <si>
    <t>trente trois</t>
  </si>
  <si>
    <t>trente quatre</t>
  </si>
  <si>
    <t>trente cinq</t>
  </si>
  <si>
    <t>trente six</t>
  </si>
  <si>
    <t>trente sept</t>
  </si>
  <si>
    <t>trente huit</t>
  </si>
  <si>
    <t>trente neuf</t>
  </si>
  <si>
    <t>quarante</t>
  </si>
  <si>
    <t>quarante et un</t>
  </si>
  <si>
    <t>quarante deux</t>
  </si>
  <si>
    <t>quarante trois</t>
  </si>
  <si>
    <t>quarante quatre</t>
  </si>
  <si>
    <t>quarante cinq</t>
  </si>
  <si>
    <t>quarante six</t>
  </si>
  <si>
    <t>quarante sept</t>
  </si>
  <si>
    <t>quarante huit</t>
  </si>
  <si>
    <t>quarante neuf</t>
  </si>
  <si>
    <t>cinquante</t>
  </si>
  <si>
    <t>cinquante et un</t>
  </si>
  <si>
    <t>cinquante deux</t>
  </si>
  <si>
    <t>cinquante trois</t>
  </si>
  <si>
    <t>cinquante quatre</t>
  </si>
  <si>
    <t>cinquante cinq</t>
  </si>
  <si>
    <t>cinquante six</t>
  </si>
  <si>
    <t>cinquante sept</t>
  </si>
  <si>
    <t>cinquante huit</t>
  </si>
  <si>
    <t>cinquante neuf</t>
  </si>
  <si>
    <t>soixante</t>
  </si>
  <si>
    <t>soixante et un</t>
  </si>
  <si>
    <t>soixante deux</t>
  </si>
  <si>
    <t>soixante trois</t>
  </si>
  <si>
    <t>soixante quatre</t>
  </si>
  <si>
    <t>soixante cinq</t>
  </si>
  <si>
    <t>soixante six</t>
  </si>
  <si>
    <t>soixante sept</t>
  </si>
  <si>
    <t>soixante huit</t>
  </si>
  <si>
    <t>soixante neuf</t>
  </si>
  <si>
    <t>soixante et onze</t>
  </si>
  <si>
    <t>soixante douze</t>
  </si>
  <si>
    <t>soixante treize</t>
  </si>
  <si>
    <t>soixante quatorze</t>
  </si>
  <si>
    <t>soixante quinze</t>
  </si>
  <si>
    <t>soixante seize</t>
  </si>
  <si>
    <t>soixante dix-sept</t>
  </si>
  <si>
    <t>soixante dix-huit</t>
  </si>
  <si>
    <t>soixante dix-neuf</t>
  </si>
  <si>
    <t>quatre-vingts</t>
  </si>
  <si>
    <t>quatre-vingt deux</t>
  </si>
  <si>
    <t>quatre-vingt trois</t>
  </si>
  <si>
    <t>quatre-vingt quatre</t>
  </si>
  <si>
    <t>quatre-vingt cinq</t>
  </si>
  <si>
    <t>quatre-vingt six</t>
  </si>
  <si>
    <t>quatre-vingt sept</t>
  </si>
  <si>
    <t>quatre-vingt huit</t>
  </si>
  <si>
    <t>quatre-vingt neuf</t>
  </si>
  <si>
    <t>quatre-vingt un</t>
  </si>
  <si>
    <t>quatre-vingt douze</t>
  </si>
  <si>
    <t>quatre-vingt treize</t>
  </si>
  <si>
    <t>quatre-vingt quatorze</t>
  </si>
  <si>
    <t>quatre-vingt quinze</t>
  </si>
  <si>
    <t>quatre-vingt seize</t>
  </si>
  <si>
    <t>quatre-vingt dix-sept</t>
  </si>
  <si>
    <t>quatre-vingt dix-huit</t>
  </si>
  <si>
    <t>quatre-vingt dix-neuf</t>
  </si>
  <si>
    <t>quatre-vingt onze</t>
  </si>
  <si>
    <t>soixante-dix</t>
  </si>
  <si>
    <t>quatre-vingt dix</t>
  </si>
  <si>
    <t>cent</t>
  </si>
  <si>
    <t>Difficulté :</t>
  </si>
  <si>
    <t>:2 ?</t>
  </si>
  <si>
    <t>:3 ?</t>
  </si>
  <si>
    <t>:4 ?</t>
  </si>
  <si>
    <t>:5 ?</t>
  </si>
  <si>
    <t>D</t>
  </si>
  <si>
    <t>15 MN 14</t>
  </si>
  <si>
    <t xml:space="preserve">Prends une photocopie des bandes dans la pochette. </t>
  </si>
  <si>
    <t>Découpe et colorie les bandes pour représenter les fractions ci-dessous comme dans l'exemple :</t>
  </si>
  <si>
    <t>Ecris la fraction coloriée sur chaque bande :</t>
  </si>
  <si>
    <t>Ecris les fractions en lettres, comme dans l'exemple :</t>
  </si>
  <si>
    <t>onze cinquièmes</t>
  </si>
  <si>
    <t>d</t>
  </si>
  <si>
    <t>n</t>
  </si>
  <si>
    <t>x</t>
  </si>
  <si>
    <t>de</t>
  </si>
  <si>
    <t>?</t>
  </si>
  <si>
    <t>Page 3</t>
  </si>
  <si>
    <r>
      <t>Mathématiques</t>
    </r>
    <r>
      <rPr>
        <b/>
        <sz val="12"/>
        <color indexed="10"/>
        <rFont val="Garamond"/>
        <family val="1"/>
      </rPr>
      <t xml:space="preserve"> – Utiliser les fractions pour écrire une mesure</t>
    </r>
  </si>
  <si>
    <t>Correction</t>
  </si>
  <si>
    <t>Les fractions</t>
  </si>
  <si>
    <t>:</t>
  </si>
  <si>
    <t>FRACTIONS D'UNE GRANDEUR</t>
  </si>
  <si>
    <t>NOMMER UNE FRACTION</t>
  </si>
  <si>
    <t>Donner la valeur de cette fraction</t>
  </si>
  <si>
    <t>CALCULS AVEC DES FRACTIONS</t>
  </si>
  <si>
    <t>Daniel Mentrard</t>
  </si>
  <si>
    <t>1024  x 768</t>
  </si>
  <si>
    <t>Donnez la valeur arrondie du résultat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</si>
</sst>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$&quot;;\-#,##0&quot; $&quot;"/>
    <numFmt numFmtId="173" formatCode="#,##0&quot; $&quot;;[Red]\-#,##0&quot; $&quot;"/>
    <numFmt numFmtId="174" formatCode="#,##0.00&quot; $&quot;;\-#,##0.00&quot; $&quot;"/>
    <numFmt numFmtId="175" formatCode="#,##0.00&quot; $&quot;;[Red]\-#,##0.00&quot; $&quot;"/>
    <numFmt numFmtId="176" formatCode="_-* #,##0&quot; $&quot;_-;\-* #,##0&quot; $&quot;_-;_-* &quot;-&quot;&quot; $&quot;_-;_-@_-"/>
    <numFmt numFmtId="177" formatCode="_-* #,##0_ _$_-;\-* #,##0_ _$_-;_-* &quot;-&quot;_ _$_-;_-@_-"/>
    <numFmt numFmtId="178" formatCode="_-* #,##0.00&quot; $&quot;_-;\-* #,##0.00&quot; $&quot;_-;_-* &quot;-&quot;??&quot; $&quot;_-;_-@_-"/>
    <numFmt numFmtId="179" formatCode="_-* #,##0.00_ _$_-;\-* #,##0.00_ _$_-;_-* &quot;-&quot;??_ _$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\ ##0"/>
    <numFmt numFmtId="197" formatCode="\ ###\ ###\ ##0"/>
    <numFmt numFmtId="198" formatCode="#&quot; &quot;??/10000"/>
    <numFmt numFmtId="199" formatCode="#,##0.000000000000000000000000000000"/>
    <numFmt numFmtId="200" formatCode="#,##0.000000000000000000"/>
    <numFmt numFmtId="201" formatCode="#,##0.000000"/>
    <numFmt numFmtId="202" formatCode="#,##0.0000000000000"/>
    <numFmt numFmtId="203" formatCode="#,##0.########"/>
    <numFmt numFmtId="204" formatCode="&quot;$&quot;&quot;$&quot;&quot;$&quot;\ &quot;$&quot;&quot;$&quot;&quot;$&quot;\ &quot;$&quot;&quot;$&quot;&quot;$&quot;"/>
    <numFmt numFmtId="205" formatCode="###\ ###\ ###"/>
    <numFmt numFmtId="206" formatCode="#,##0.###"/>
    <numFmt numFmtId="207" formatCode="00000"/>
    <numFmt numFmtId="208" formatCode="*##\ ###\ ###"/>
    <numFmt numFmtId="209" formatCode="0.0"/>
  </numFmts>
  <fonts count="45"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sz val="10"/>
      <color indexed="58"/>
      <name val="Arial"/>
      <family val="0"/>
    </font>
    <font>
      <b/>
      <sz val="10"/>
      <color indexed="58"/>
      <name val="Arial"/>
      <family val="0"/>
    </font>
    <font>
      <u val="single"/>
      <sz val="14"/>
      <name val="Cooper Black"/>
      <family val="1"/>
    </font>
    <font>
      <sz val="36"/>
      <color indexed="10"/>
      <name val="Cooper Black"/>
      <family val="1"/>
    </font>
    <font>
      <u val="single"/>
      <sz val="11"/>
      <color indexed="10"/>
      <name val="Cooper Black"/>
      <family val="1"/>
    </font>
    <font>
      <sz val="12"/>
      <color indexed="10"/>
      <name val="Wingdings"/>
      <family val="0"/>
    </font>
    <font>
      <sz val="24"/>
      <color indexed="10"/>
      <name val="Cooper Black"/>
      <family val="1"/>
    </font>
    <font>
      <i/>
      <sz val="14"/>
      <color indexed="10"/>
      <name val="Garamond"/>
      <family val="1"/>
    </font>
    <font>
      <sz val="11"/>
      <name val="Garamond"/>
      <family val="1"/>
    </font>
    <font>
      <sz val="1"/>
      <color indexed="9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10"/>
      <name val="Garamond"/>
      <family val="1"/>
    </font>
    <font>
      <b/>
      <u val="single"/>
      <sz val="12"/>
      <color indexed="10"/>
      <name val="Cooper Black"/>
      <family val="1"/>
    </font>
    <font>
      <b/>
      <sz val="12"/>
      <color indexed="10"/>
      <name val="Garamond"/>
      <family val="1"/>
    </font>
    <font>
      <b/>
      <sz val="12"/>
      <name val="Arial"/>
      <family val="0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u val="single"/>
      <sz val="14"/>
      <color indexed="10"/>
      <name val="Cooper Black"/>
      <family val="1"/>
    </font>
    <font>
      <b/>
      <i/>
      <sz val="14"/>
      <color indexed="10"/>
      <name val="Garamond"/>
      <family val="1"/>
    </font>
    <font>
      <sz val="14"/>
      <name val="Arial"/>
      <family val="0"/>
    </font>
    <font>
      <sz val="14"/>
      <name val="Garamond"/>
      <family val="1"/>
    </font>
    <font>
      <b/>
      <sz val="14"/>
      <name val="Arial"/>
      <family val="2"/>
    </font>
    <font>
      <sz val="14"/>
      <color indexed="9"/>
      <name val="Arial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u val="single"/>
      <sz val="14"/>
      <color indexed="9"/>
      <name val="Cooper Black"/>
      <family val="1"/>
    </font>
    <font>
      <b/>
      <sz val="14"/>
      <name val="Garamond"/>
      <family val="1"/>
    </font>
    <font>
      <b/>
      <sz val="26"/>
      <color indexed="10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9"/>
      <name val="Garamond"/>
      <family val="1"/>
    </font>
    <font>
      <b/>
      <sz val="20"/>
      <color indexed="18"/>
      <name val="Arial"/>
      <family val="2"/>
    </font>
    <font>
      <b/>
      <sz val="26"/>
      <color indexed="18"/>
      <name val="Arial"/>
      <family val="2"/>
    </font>
    <font>
      <b/>
      <sz val="1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39"/>
        <bgColor indexed="9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3" fillId="7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7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8" borderId="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8" borderId="1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 vertical="top"/>
    </xf>
    <xf numFmtId="0" fontId="27" fillId="0" borderId="0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25" fillId="0" borderId="8" xfId="0" applyFont="1" applyBorder="1" applyAlignment="1">
      <alignment horizont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horizontal="center" vertical="top"/>
    </xf>
    <xf numFmtId="0" fontId="29" fillId="7" borderId="5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5" xfId="0" applyBorder="1" applyAlignment="1">
      <alignment horizontal="center"/>
    </xf>
    <xf numFmtId="0" fontId="13" fillId="7" borderId="6" xfId="0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13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26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" fillId="4" borderId="12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9" fillId="4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readingOrder="1"/>
    </xf>
    <xf numFmtId="0" fontId="0" fillId="0" borderId="0" xfId="0" applyFill="1" applyBorder="1" applyAlignment="1">
      <alignment vertical="center"/>
    </xf>
    <xf numFmtId="0" fontId="7" fillId="1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readingOrder="1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5" fillId="7" borderId="13" xfId="0" applyFont="1" applyFill="1" applyBorder="1" applyAlignment="1">
      <alignment horizontal="center"/>
    </xf>
    <xf numFmtId="0" fontId="35" fillId="7" borderId="14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27" fillId="7" borderId="15" xfId="0" applyFont="1" applyFill="1" applyBorder="1" applyAlignment="1">
      <alignment horizontal="center"/>
    </xf>
    <xf numFmtId="0" fontId="27" fillId="7" borderId="16" xfId="0" applyFont="1" applyFill="1" applyBorder="1" applyAlignment="1">
      <alignment horizontal="center"/>
    </xf>
    <xf numFmtId="0" fontId="22" fillId="11" borderId="12" xfId="0" applyFont="1" applyFill="1" applyBorder="1" applyAlignment="1">
      <alignment horizontal="center" vertical="center"/>
    </xf>
    <xf numFmtId="0" fontId="34" fillId="11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3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27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/>
    </xf>
    <xf numFmtId="0" fontId="27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4" borderId="12" xfId="0" applyFill="1" applyBorder="1" applyAlignment="1">
      <alignment/>
    </xf>
    <xf numFmtId="0" fontId="29" fillId="4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readingOrder="1"/>
    </xf>
    <xf numFmtId="0" fontId="10" fillId="0" borderId="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 vertical="center"/>
    </xf>
    <xf numFmtId="0" fontId="29" fillId="4" borderId="11" xfId="0" applyFont="1" applyFill="1" applyBorder="1" applyAlignment="1" applyProtection="1">
      <alignment horizontal="center"/>
      <protection locked="0"/>
    </xf>
    <xf numFmtId="0" fontId="43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32" fillId="9" borderId="0" xfId="0" applyFont="1" applyFill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9" fillId="7" borderId="5" xfId="0" applyFont="1" applyFill="1" applyBorder="1" applyAlignment="1">
      <alignment horizontal="center"/>
    </xf>
    <xf numFmtId="0" fontId="29" fillId="7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center"/>
    </xf>
    <xf numFmtId="0" fontId="27" fillId="7" borderId="17" xfId="0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center" vertical="center"/>
    </xf>
    <xf numFmtId="0" fontId="30" fillId="7" borderId="13" xfId="0" applyFont="1" applyFill="1" applyBorder="1" applyAlignment="1">
      <alignment horizontal="left"/>
    </xf>
    <xf numFmtId="0" fontId="30" fillId="7" borderId="17" xfId="0" applyFont="1" applyFill="1" applyBorder="1" applyAlignment="1">
      <alignment horizontal="left"/>
    </xf>
    <xf numFmtId="0" fontId="30" fillId="7" borderId="14" xfId="0" applyFont="1" applyFill="1" applyBorder="1" applyAlignment="1">
      <alignment horizontal="left"/>
    </xf>
    <xf numFmtId="0" fontId="33" fillId="1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7" fillId="7" borderId="17" xfId="0" applyFont="1" applyFill="1" applyBorder="1" applyAlignment="1">
      <alignment horizontal="left" vertical="center"/>
    </xf>
    <xf numFmtId="0" fontId="27" fillId="7" borderId="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29" fillId="7" borderId="13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7" xfId="0" applyFont="1" applyFill="1" applyBorder="1" applyAlignment="1">
      <alignment horizontal="center" vertical="center"/>
    </xf>
    <xf numFmtId="0" fontId="29" fillId="7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39" fillId="0" borderId="13" xfId="0" applyNumberFormat="1" applyFont="1" applyBorder="1" applyAlignment="1">
      <alignment horizontal="center" vertical="center"/>
    </xf>
    <xf numFmtId="0" fontId="39" fillId="0" borderId="14" xfId="0" applyNumberFormat="1" applyFont="1" applyBorder="1" applyAlignment="1">
      <alignment horizontal="center" vertical="center"/>
    </xf>
    <xf numFmtId="0" fontId="39" fillId="0" borderId="7" xfId="0" applyNumberFormat="1" applyFont="1" applyBorder="1" applyAlignment="1">
      <alignment horizontal="center" vertical="center"/>
    </xf>
    <xf numFmtId="0" fontId="39" fillId="0" borderId="9" xfId="0" applyNumberFormat="1" applyFont="1" applyBorder="1" applyAlignment="1">
      <alignment horizontal="center" vertical="center"/>
    </xf>
    <xf numFmtId="209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font>
        <color rgb="FF333399"/>
      </font>
      <fill>
        <patternFill>
          <bgColor rgb="FF3333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right>
          <color rgb="FF000000"/>
        </right>
        <top>
          <color rgb="FF000000"/>
        </top>
        <bottom>
          <color rgb="FF000000"/>
        </bottom>
      </border>
    </dxf>
    <dxf>
      <border>
        <bottom style="thin">
          <color rgb="FF000000"/>
        </bottom>
      </border>
    </dxf>
    <dxf>
      <font>
        <color rgb="FFFFFFFF"/>
      </font>
      <fill>
        <patternFill patternType="lightUp">
          <fgColor rgb="FF0000FF"/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</xdr:row>
      <xdr:rowOff>0</xdr:rowOff>
    </xdr:from>
    <xdr:to>
      <xdr:col>10</xdr:col>
      <xdr:colOff>19050</xdr:colOff>
      <xdr:row>27</xdr:row>
      <xdr:rowOff>171450</xdr:rowOff>
    </xdr:to>
    <xdr:grpSp>
      <xdr:nvGrpSpPr>
        <xdr:cNvPr id="1" name="Group 4"/>
        <xdr:cNvGrpSpPr>
          <a:grpSpLocks/>
        </xdr:cNvGrpSpPr>
      </xdr:nvGrpSpPr>
      <xdr:grpSpPr>
        <a:xfrm>
          <a:off x="1390650" y="1295400"/>
          <a:ext cx="6248400" cy="3248025"/>
          <a:chOff x="75" y="78"/>
          <a:chExt cx="773" cy="376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" y="80"/>
            <a:ext cx="386" cy="20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5" y="78"/>
            <a:ext cx="373" cy="2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8" y="246"/>
            <a:ext cx="360" cy="2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104775</xdr:colOff>
      <xdr:row>2</xdr:row>
      <xdr:rowOff>114300</xdr:rowOff>
    </xdr:from>
    <xdr:to>
      <xdr:col>10</xdr:col>
      <xdr:colOff>428625</xdr:colOff>
      <xdr:row>7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866775" y="438150"/>
          <a:ext cx="7181850" cy="752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FRACTIONS</a:t>
          </a:r>
        </a:p>
      </xdr:txBody>
    </xdr:sp>
    <xdr:clientData/>
  </xdr:twoCellAnchor>
  <xdr:twoCellAnchor>
    <xdr:from>
      <xdr:col>0</xdr:col>
      <xdr:colOff>504825</xdr:colOff>
      <xdr:row>0</xdr:row>
      <xdr:rowOff>152400</xdr:rowOff>
    </xdr:from>
    <xdr:to>
      <xdr:col>11</xdr:col>
      <xdr:colOff>609600</xdr:colOff>
      <xdr:row>32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4825" y="152400"/>
          <a:ext cx="8486775" cy="5295900"/>
        </a:xfrm>
        <a:prstGeom prst="rect">
          <a:avLst/>
        </a:prstGeom>
        <a:noFill/>
        <a:ln w="76200" cmpd="tri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5</xdr:row>
      <xdr:rowOff>209550</xdr:rowOff>
    </xdr:from>
    <xdr:to>
      <xdr:col>27</xdr:col>
      <xdr:colOff>409575</xdr:colOff>
      <xdr:row>7</xdr:row>
      <xdr:rowOff>19050</xdr:rowOff>
    </xdr:to>
    <xdr:sp macro="[0]!nouvea">
      <xdr:nvSpPr>
        <xdr:cNvPr id="1" name="TextBox 1"/>
        <xdr:cNvSpPr txBox="1">
          <a:spLocks noChangeArrowheads="1"/>
        </xdr:cNvSpPr>
      </xdr:nvSpPr>
      <xdr:spPr>
        <a:xfrm>
          <a:off x="7391400" y="1152525"/>
          <a:ext cx="1419225" cy="285750"/>
        </a:xfrm>
        <a:prstGeom prst="rect">
          <a:avLst/>
        </a:prstGeom>
        <a:solidFill>
          <a:srgbClr val="FFFF00"/>
        </a:solidFill>
        <a:ln w="76200" cmpd="tri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Nouvelle série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323850</xdr:colOff>
      <xdr:row>5</xdr:row>
      <xdr:rowOff>123825</xdr:rowOff>
    </xdr:from>
    <xdr:to>
      <xdr:col>23</xdr:col>
      <xdr:colOff>47625</xdr:colOff>
      <xdr:row>6</xdr:row>
      <xdr:rowOff>200025</xdr:rowOff>
    </xdr:to>
    <xdr:sp macro="[0]!nouveau2">
      <xdr:nvSpPr>
        <xdr:cNvPr id="1" name="TextBox 1"/>
        <xdr:cNvSpPr txBox="1">
          <a:spLocks noChangeArrowheads="1"/>
        </xdr:cNvSpPr>
      </xdr:nvSpPr>
      <xdr:spPr>
        <a:xfrm>
          <a:off x="6391275" y="1095375"/>
          <a:ext cx="1371600" cy="304800"/>
        </a:xfrm>
        <a:prstGeom prst="rect">
          <a:avLst/>
        </a:prstGeom>
        <a:solidFill>
          <a:srgbClr val="FFFF00"/>
        </a:solidFill>
        <a:ln w="76200" cmpd="tri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Nouvelle série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219075</xdr:colOff>
      <xdr:row>13</xdr:row>
      <xdr:rowOff>66675</xdr:rowOff>
    </xdr:from>
    <xdr:to>
      <xdr:col>17</xdr:col>
      <xdr:colOff>95250</xdr:colOff>
      <xdr:row>14</xdr:row>
      <xdr:rowOff>123825</xdr:rowOff>
    </xdr:to>
    <xdr:sp macro="[0]!nouveauprob">
      <xdr:nvSpPr>
        <xdr:cNvPr id="1" name="TextBox 1"/>
        <xdr:cNvSpPr txBox="1">
          <a:spLocks noChangeArrowheads="1"/>
        </xdr:cNvSpPr>
      </xdr:nvSpPr>
      <xdr:spPr>
        <a:xfrm>
          <a:off x="6686550" y="1123950"/>
          <a:ext cx="1571625" cy="295275"/>
        </a:xfrm>
        <a:prstGeom prst="rect">
          <a:avLst/>
        </a:prstGeom>
        <a:solidFill>
          <a:srgbClr val="FFFF00"/>
        </a:solidFill>
        <a:ln w="76200" cmpd="tri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Nouvelle série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B28:K31"/>
  <sheetViews>
    <sheetView showGridLines="0" showRowColHeaders="0" tabSelected="1" workbookViewId="0" topLeftCell="A1">
      <selection activeCell="G23" sqref="G23"/>
    </sheetView>
  </sheetViews>
  <sheetFormatPr defaultColWidth="11.421875" defaultRowHeight="12.75"/>
  <cols>
    <col min="1" max="16384" width="11.421875" style="5" customWidth="1"/>
  </cols>
  <sheetData>
    <row r="28" spans="2:5" ht="33.75">
      <c r="B28" s="164" t="s">
        <v>149</v>
      </c>
      <c r="C28" s="164"/>
      <c r="D28" s="164"/>
      <c r="E28" s="164"/>
    </row>
    <row r="29" spans="2:11" ht="12.75">
      <c r="B29" s="164"/>
      <c r="C29" s="164"/>
      <c r="D29" s="164"/>
      <c r="E29" s="164"/>
      <c r="I29" s="165" t="s">
        <v>150</v>
      </c>
      <c r="J29" s="165"/>
      <c r="K29" s="165"/>
    </row>
    <row r="30" spans="2:11" ht="12.75">
      <c r="B30" s="164"/>
      <c r="C30" s="164"/>
      <c r="D30" s="164"/>
      <c r="E30" s="164"/>
      <c r="I30" s="165"/>
      <c r="J30" s="165"/>
      <c r="K30" s="165"/>
    </row>
    <row r="31" spans="2:11" ht="12.75">
      <c r="B31" s="164"/>
      <c r="C31" s="164"/>
      <c r="D31" s="164"/>
      <c r="E31" s="164"/>
      <c r="I31" s="165"/>
      <c r="J31" s="165"/>
      <c r="K31" s="165"/>
    </row>
  </sheetData>
  <sheetProtection password="F523" sheet="1" objects="1" scenarios="1"/>
  <mergeCells count="2">
    <mergeCell ref="B28:E31"/>
    <mergeCell ref="I29:K3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62"/>
  </sheetPr>
  <dimension ref="A1:DM161"/>
  <sheetViews>
    <sheetView showGridLines="0" showRowColHeaders="0" workbookViewId="0" topLeftCell="A1">
      <selection activeCell="A1" sqref="A1:AD2"/>
    </sheetView>
  </sheetViews>
  <sheetFormatPr defaultColWidth="11.421875" defaultRowHeight="12.75"/>
  <cols>
    <col min="1" max="1" width="3.8515625" style="0" customWidth="1"/>
    <col min="2" max="2" width="6.7109375" style="17" customWidth="1"/>
    <col min="3" max="3" width="0.2890625" style="1" customWidth="1"/>
    <col min="4" max="4" width="1.8515625" style="0" customWidth="1"/>
    <col min="5" max="5" width="6.421875" style="43" customWidth="1"/>
    <col min="6" max="6" width="3.140625" style="51" customWidth="1"/>
    <col min="7" max="7" width="1.421875" style="0" customWidth="1"/>
    <col min="8" max="16" width="5.140625" style="0" customWidth="1"/>
    <col min="17" max="19" width="5.57421875" style="1" customWidth="1"/>
    <col min="20" max="20" width="15.421875" style="46" customWidth="1"/>
    <col min="21" max="21" width="5.28125" style="40" customWidth="1"/>
    <col min="22" max="22" width="4.00390625" style="34" customWidth="1"/>
    <col min="23" max="26" width="0.9921875" style="0" customWidth="1"/>
    <col min="27" max="27" width="10.57421875" style="0" customWidth="1"/>
    <col min="29" max="29" width="6.57421875" style="0" customWidth="1"/>
    <col min="32" max="32" width="3.28125" style="0" bestFit="1" customWidth="1"/>
    <col min="33" max="33" width="3.140625" style="0" bestFit="1" customWidth="1"/>
    <col min="34" max="34" width="4.140625" style="0" bestFit="1" customWidth="1"/>
    <col min="35" max="35" width="9.140625" style="2" bestFit="1" customWidth="1"/>
    <col min="36" max="39" width="5.140625" style="2" customWidth="1"/>
    <col min="40" max="40" width="10.28125" style="2" bestFit="1" customWidth="1"/>
    <col min="41" max="41" width="12.140625" style="2" bestFit="1" customWidth="1"/>
    <col min="42" max="54" width="5.140625" style="2" customWidth="1"/>
    <col min="56" max="56" width="4.421875" style="1" customWidth="1"/>
    <col min="57" max="57" width="12.140625" style="1" bestFit="1" customWidth="1"/>
    <col min="58" max="58" width="4.421875" style="8" bestFit="1" customWidth="1"/>
    <col min="59" max="59" width="6.421875" style="8" bestFit="1" customWidth="1"/>
    <col min="60" max="60" width="6.421875" style="9" bestFit="1" customWidth="1"/>
    <col min="61" max="61" width="12.57421875" style="10" bestFit="1" customWidth="1"/>
    <col min="62" max="63" width="6.421875" style="10" bestFit="1" customWidth="1"/>
    <col min="64" max="64" width="5.421875" style="11" bestFit="1" customWidth="1"/>
    <col min="65" max="66" width="6.421875" style="11" bestFit="1" customWidth="1"/>
    <col min="67" max="67" width="4.421875" style="6" bestFit="1" customWidth="1"/>
    <col min="68" max="69" width="6.421875" style="6" bestFit="1" customWidth="1"/>
    <col min="70" max="70" width="3.421875" style="1" bestFit="1" customWidth="1"/>
    <col min="71" max="71" width="4.00390625" style="0" customWidth="1"/>
    <col min="72" max="72" width="4.421875" style="8" bestFit="1" customWidth="1"/>
    <col min="73" max="73" width="6.421875" style="8" bestFit="1" customWidth="1"/>
    <col min="74" max="74" width="6.421875" style="9" bestFit="1" customWidth="1"/>
    <col min="75" max="75" width="12.57421875" style="10" bestFit="1" customWidth="1"/>
    <col min="76" max="77" width="6.421875" style="10" bestFit="1" customWidth="1"/>
    <col min="78" max="78" width="5.421875" style="11" bestFit="1" customWidth="1"/>
    <col min="79" max="80" width="6.421875" style="11" bestFit="1" customWidth="1"/>
    <col min="81" max="81" width="4.421875" style="6" bestFit="1" customWidth="1"/>
    <col min="82" max="82" width="6.421875" style="6" customWidth="1"/>
    <col min="83" max="83" width="6.421875" style="6" bestFit="1" customWidth="1"/>
    <col min="84" max="84" width="3.421875" style="1" bestFit="1" customWidth="1"/>
    <col min="86" max="86" width="3.28125" style="1" bestFit="1" customWidth="1"/>
    <col min="87" max="87" width="4.140625" style="1" customWidth="1"/>
    <col min="88" max="88" width="3.8515625" style="1" customWidth="1"/>
    <col min="89" max="89" width="3.28125" style="1" bestFit="1" customWidth="1"/>
    <col min="90" max="90" width="4.421875" style="1" customWidth="1"/>
    <col min="91" max="91" width="11.421875" style="1" customWidth="1"/>
  </cols>
  <sheetData>
    <row r="1" spans="1:117" ht="17.25" customHeight="1">
      <c r="A1" s="166" t="s">
        <v>145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39"/>
      <c r="AF1" s="64"/>
      <c r="AG1" s="64"/>
      <c r="AH1" s="64"/>
      <c r="AI1" s="64"/>
      <c r="AJ1"/>
      <c r="AK1" s="64"/>
      <c r="AL1" s="122" t="s">
        <v>31</v>
      </c>
      <c r="AM1" s="64" t="s">
        <v>32</v>
      </c>
      <c r="AN1" s="122" t="s">
        <v>1</v>
      </c>
      <c r="AO1" s="122" t="s">
        <v>0</v>
      </c>
      <c r="AP1" s="64"/>
      <c r="AQ1" s="64">
        <v>1</v>
      </c>
      <c r="AR1" s="64">
        <v>2</v>
      </c>
      <c r="AS1" s="64">
        <v>3</v>
      </c>
      <c r="AT1" s="64">
        <v>4</v>
      </c>
      <c r="AU1" s="64">
        <v>5</v>
      </c>
      <c r="AV1" s="64">
        <v>6</v>
      </c>
      <c r="AW1" s="64">
        <v>7</v>
      </c>
      <c r="AX1" s="64">
        <v>8</v>
      </c>
      <c r="AY1" s="64">
        <v>9</v>
      </c>
      <c r="AZ1" s="64">
        <v>10</v>
      </c>
      <c r="BA1" s="64">
        <v>11</v>
      </c>
      <c r="BB1" s="64">
        <v>12</v>
      </c>
      <c r="BC1" s="64"/>
      <c r="BD1" s="122"/>
      <c r="BE1" s="122"/>
      <c r="BF1" s="122" t="s">
        <v>124</v>
      </c>
      <c r="BG1" s="122"/>
      <c r="BH1" s="64"/>
      <c r="BI1" s="122" t="s">
        <v>125</v>
      </c>
      <c r="BJ1" s="122"/>
      <c r="BK1" s="122"/>
      <c r="BL1" s="122" t="s">
        <v>126</v>
      </c>
      <c r="BM1" s="122"/>
      <c r="BN1" s="122"/>
      <c r="BO1" s="122" t="s">
        <v>127</v>
      </c>
      <c r="BP1" s="122"/>
      <c r="BQ1" s="122"/>
      <c r="BR1" s="122"/>
      <c r="BS1" s="64"/>
      <c r="BT1" s="122" t="s">
        <v>124</v>
      </c>
      <c r="BU1" s="122"/>
      <c r="BV1" s="64"/>
      <c r="BW1" s="122" t="s">
        <v>125</v>
      </c>
      <c r="BX1" s="122"/>
      <c r="BY1" s="122"/>
      <c r="BZ1" s="122" t="s">
        <v>126</v>
      </c>
      <c r="CA1" s="122"/>
      <c r="CB1" s="122"/>
      <c r="CC1" s="122" t="s">
        <v>127</v>
      </c>
      <c r="CD1" s="122"/>
      <c r="CE1" s="122"/>
      <c r="CF1" s="122"/>
      <c r="CG1" s="64"/>
      <c r="CH1" s="122"/>
      <c r="CI1" s="122"/>
      <c r="CJ1" s="122"/>
      <c r="CK1" s="122"/>
      <c r="CL1" s="122"/>
      <c r="CM1" s="122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</row>
    <row r="2" spans="1:117" ht="17.2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39"/>
      <c r="AF2" s="64"/>
      <c r="AG2" s="64">
        <v>1</v>
      </c>
      <c r="AH2" s="64">
        <v>2</v>
      </c>
      <c r="AI2" s="64"/>
      <c r="AJ2" s="7"/>
      <c r="AK2" s="64"/>
      <c r="AL2" s="122">
        <v>6</v>
      </c>
      <c r="AM2" s="122">
        <f>CHOOSE(AL2,$AH$2,$AH$3,$AH$4,$AH$5,$AH$6,$AH$8,$AH$9,$AH$11,$AH$12,$AH$14)</f>
        <v>10</v>
      </c>
      <c r="AN2" s="122">
        <f>AL2</f>
        <v>6</v>
      </c>
      <c r="AO2" s="122">
        <f>CHOOSE(AL2,$AH$2,$AH$3,$AH$4,$AH$5,$AH$6,$AH$8,$AH$9,$AH$11,$AH$12,$AH$14)</f>
        <v>10</v>
      </c>
      <c r="AP2" s="64"/>
      <c r="AQ2" s="125" t="str">
        <f>IF(AND(AQ1&lt;=AN2),"C",IF(AND(AQ1&gt;AN2,AQ1&lt;=AO2),"B",IF(AQ1&gt;AO2,"D")))</f>
        <v>C</v>
      </c>
      <c r="AR2" s="64" t="str">
        <f>IF(AND(AR1&lt;=AN2),"C",IF(AND(AR1&gt;AN2,AR1&lt;=AO2),"B",IF(AR1&gt;AO2,"D")))</f>
        <v>C</v>
      </c>
      <c r="AS2" s="64" t="str">
        <f>IF(AND(AS1&lt;=AN2),"C",IF(AND(AS1&gt;AN2,AS1&lt;=AO2),"B",IF(AS1&gt;AO2,"D")))</f>
        <v>C</v>
      </c>
      <c r="AT2" s="64" t="str">
        <f>IF(AND(AT1&lt;=AN2),"C",IF(AND(AT1&gt;AN2,AT1&lt;=AO2),"B",IF(AT1&gt;AO2,"D")))</f>
        <v>C</v>
      </c>
      <c r="AU2" s="64" t="str">
        <f>IF(AND(AU1&lt;=AN2),"C",IF(AND(AU1&gt;AN2,AU1&lt;=AO2),"B",IF(AU1&gt;AO2,"D")))</f>
        <v>C</v>
      </c>
      <c r="AV2" s="64" t="str">
        <f>IF(AND(AV1&lt;=AN2),"C",IF(AND(AV1&gt;AN2,AV1&lt;=AO2),"B",IF(AV1&gt;AO2,"D")))</f>
        <v>C</v>
      </c>
      <c r="AW2" s="64" t="str">
        <f>IF(AND(AW1&lt;=AN2),"C",IF(AND(AW1&gt;AN2,AW1&lt;=AO2),"B",IF(AW1&gt;AO2,"D")))</f>
        <v>B</v>
      </c>
      <c r="AX2" s="64" t="str">
        <f>IF(AND(AX1&lt;=AN2),"C",IF(AND(AX1&gt;AN2,AX1&lt;=AO2),"B",IF(AX1&gt;AO2,"D")))</f>
        <v>B</v>
      </c>
      <c r="AY2" s="64" t="str">
        <f>IF(AND(AY1&lt;=AN2),"C",IF(AND(AY1&gt;AN2,AY1&lt;=AO2),"B",IF(AY1&gt;AO2,"D")))</f>
        <v>B</v>
      </c>
      <c r="AZ2" s="64" t="str">
        <f>IF(AND(AZ1&lt;=AN2),"C",IF(AND(AZ1&gt;AN2,AZ1&lt;=AO2),"B",IF(AZ1&gt;AO2,"D")))</f>
        <v>B</v>
      </c>
      <c r="BA2" s="64" t="str">
        <f>IF(AND(BA1&lt;=AN2),"C",IF(AND(BA1&gt;AN2,BA1&lt;=AO2),"B",IF(BA1&gt;AO2,"D")))</f>
        <v>D</v>
      </c>
      <c r="BB2" s="64" t="str">
        <f>IF(AND(BB1&lt;=AN2),"C",IF(AND(BB1&gt;AN2,BB1&lt;=AO2),"B",IF(BB1&gt;AO2,"D")))</f>
        <v>D</v>
      </c>
      <c r="BC2" s="64"/>
      <c r="BD2" s="122">
        <f>AN2</f>
        <v>6</v>
      </c>
      <c r="BE2" s="122"/>
      <c r="BF2" s="122">
        <f aca="true" t="shared" si="0" ref="BF2:BF23">BD2/2</f>
        <v>3</v>
      </c>
      <c r="BG2" s="122" t="b">
        <f aca="true" t="shared" si="1" ref="BG2:BG23">IF(TRUNC(BF2)=BF2,TRUE,FALSE)</f>
        <v>1</v>
      </c>
      <c r="BH2" s="171" t="b">
        <f>AND(BG2,BG3)</f>
        <v>1</v>
      </c>
      <c r="BI2" s="122">
        <f aca="true" t="shared" si="2" ref="BI2:BI23">BD2/3</f>
        <v>2</v>
      </c>
      <c r="BJ2" s="122" t="b">
        <f aca="true" t="shared" si="3" ref="BJ2:BJ23">IF(TRUNC(BI2)=BI2,TRUE,FALSE)</f>
        <v>1</v>
      </c>
      <c r="BK2" s="171" t="b">
        <f>AND(BJ2,BJ3)</f>
        <v>0</v>
      </c>
      <c r="BL2" s="122">
        <f aca="true" t="shared" si="4" ref="BL2:BL23">BD2/4</f>
        <v>1.5</v>
      </c>
      <c r="BM2" s="122" t="b">
        <f aca="true" t="shared" si="5" ref="BM2:BM23">IF(TRUNC(BL2)=BL2,TRUE,FALSE)</f>
        <v>0</v>
      </c>
      <c r="BN2" s="171" t="b">
        <f>AND(BM2,BM3)</f>
        <v>0</v>
      </c>
      <c r="BO2" s="123">
        <f aca="true" t="shared" si="6" ref="BO2:BO23">BD2/5</f>
        <v>1.2</v>
      </c>
      <c r="BP2" s="122" t="b">
        <f aca="true" t="shared" si="7" ref="BP2:BP23">IF(TRUNC(BO2)=BO2,TRUE,FALSE)</f>
        <v>0</v>
      </c>
      <c r="BQ2" s="171" t="b">
        <f>AND(BP2,BP3)</f>
        <v>0</v>
      </c>
      <c r="BR2" s="122">
        <f>IF(BH2=TRUE,BF2,IF(BK2=TRUE,BI2,IF(BN2=TRUE,BL2,IF(BQ2=TRUE,BO2,BD2))))</f>
        <v>3</v>
      </c>
      <c r="BS2" s="64"/>
      <c r="BT2" s="122">
        <f aca="true" t="shared" si="8" ref="BT2:BT23">BR2/2</f>
        <v>1.5</v>
      </c>
      <c r="BU2" s="122" t="b">
        <f aca="true" t="shared" si="9" ref="BU2:BU23">IF(TRUNC(BT2)=BT2,TRUE,FALSE)</f>
        <v>0</v>
      </c>
      <c r="BV2" s="171" t="b">
        <f>AND(BU2,BU3)</f>
        <v>0</v>
      </c>
      <c r="BW2" s="122">
        <f aca="true" t="shared" si="10" ref="BW2:BW23">BR2/3</f>
        <v>1</v>
      </c>
      <c r="BX2" s="122" t="b">
        <f aca="true" t="shared" si="11" ref="BX2:BX23">IF(TRUNC(BW2)=BW2,TRUE,FALSE)</f>
        <v>1</v>
      </c>
      <c r="BY2" s="171" t="b">
        <f>AND(BX2,BX3)</f>
        <v>0</v>
      </c>
      <c r="BZ2" s="122">
        <f aca="true" t="shared" si="12" ref="BZ2:BZ23">BR2/4</f>
        <v>0.75</v>
      </c>
      <c r="CA2" s="122" t="b">
        <f aca="true" t="shared" si="13" ref="CA2:CA23">IF(TRUNC(BZ2)=BZ2,TRUE,FALSE)</f>
        <v>0</v>
      </c>
      <c r="CB2" s="171" t="b">
        <f>AND(CA2,CA3)</f>
        <v>0</v>
      </c>
      <c r="CC2" s="123">
        <f aca="true" t="shared" si="14" ref="CC2:CC23">BR2/5</f>
        <v>0.6</v>
      </c>
      <c r="CD2" s="122" t="b">
        <f aca="true" t="shared" si="15" ref="CD2:CD23">IF(TRUNC(CC2)=CC2,TRUE,FALSE)</f>
        <v>0</v>
      </c>
      <c r="CE2" s="171" t="b">
        <f>AND(CD2,CD3)</f>
        <v>0</v>
      </c>
      <c r="CF2" s="122">
        <f>IF(BV2=TRUE,BT2,IF(BY2=TRUE,BW2,IF(CB2=TRUE,BZ2,IF(CE2=TRUE,CC2,BR2))))</f>
        <v>3</v>
      </c>
      <c r="CG2" s="64"/>
      <c r="CH2" s="122">
        <f aca="true" t="shared" si="16" ref="CH2:CH23">BD2</f>
        <v>6</v>
      </c>
      <c r="CI2" s="171" t="str">
        <f>IF(CJ2&lt;&gt;""," = ","")</f>
        <v> = </v>
      </c>
      <c r="CJ2" s="122">
        <f aca="true" t="shared" si="17" ref="CJ2:CJ23">IF(BR2&lt;&gt;BD2,BR2,"")</f>
        <v>3</v>
      </c>
      <c r="CK2" s="171">
        <f>IF(CL2&lt;&gt;""," = ","")</f>
      </c>
      <c r="CL2" s="122">
        <f aca="true" t="shared" si="18" ref="CL2:CL23">IF(BR2&lt;&gt;CF2,CF2,"")</f>
      </c>
      <c r="CM2" s="122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</row>
    <row r="3" spans="32:117" ht="2.25" customHeight="1" thickBot="1">
      <c r="AF3" s="64"/>
      <c r="AG3" s="64">
        <v>2</v>
      </c>
      <c r="AH3" s="64">
        <v>3</v>
      </c>
      <c r="AI3" s="64"/>
      <c r="AJ3" s="7"/>
      <c r="AK3" s="64"/>
      <c r="AL3" s="122"/>
      <c r="AM3" s="64"/>
      <c r="AN3" s="64"/>
      <c r="AO3" s="64"/>
      <c r="AP3" s="64"/>
      <c r="AQ3" s="64">
        <v>1</v>
      </c>
      <c r="AR3" s="64">
        <v>2</v>
      </c>
      <c r="AS3" s="64">
        <v>3</v>
      </c>
      <c r="AT3" s="64">
        <v>4</v>
      </c>
      <c r="AU3" s="64">
        <v>5</v>
      </c>
      <c r="AV3" s="64">
        <v>6</v>
      </c>
      <c r="AW3" s="64">
        <v>7</v>
      </c>
      <c r="AX3" s="64">
        <v>8</v>
      </c>
      <c r="AY3" s="64">
        <v>9</v>
      </c>
      <c r="AZ3" s="64">
        <v>10</v>
      </c>
      <c r="BA3" s="64">
        <v>11</v>
      </c>
      <c r="BB3" s="64">
        <v>12</v>
      </c>
      <c r="BC3" s="64"/>
      <c r="BD3" s="122">
        <f>IF(AO2&lt;AN2,AO2+1,AO2)</f>
        <v>10</v>
      </c>
      <c r="BE3" s="122"/>
      <c r="BF3" s="122">
        <f t="shared" si="0"/>
        <v>5</v>
      </c>
      <c r="BG3" s="122" t="b">
        <f t="shared" si="1"/>
        <v>1</v>
      </c>
      <c r="BH3" s="171"/>
      <c r="BI3" s="122">
        <f t="shared" si="2"/>
        <v>3.3333333333333335</v>
      </c>
      <c r="BJ3" s="122" t="b">
        <f t="shared" si="3"/>
        <v>0</v>
      </c>
      <c r="BK3" s="171"/>
      <c r="BL3" s="122">
        <f t="shared" si="4"/>
        <v>2.5</v>
      </c>
      <c r="BM3" s="122" t="b">
        <f t="shared" si="5"/>
        <v>0</v>
      </c>
      <c r="BN3" s="171"/>
      <c r="BO3" s="123">
        <f t="shared" si="6"/>
        <v>2</v>
      </c>
      <c r="BP3" s="122" t="b">
        <f t="shared" si="7"/>
        <v>1</v>
      </c>
      <c r="BQ3" s="171"/>
      <c r="BR3" s="122">
        <f>IF(BH2=TRUE,BF3,IF(BK2=TRUE,BI3,IF(BN2=TRUE,BL3,IF(BQ2=TRUE,BO3,BD3))))</f>
        <v>5</v>
      </c>
      <c r="BS3" s="64"/>
      <c r="BT3" s="122">
        <f t="shared" si="8"/>
        <v>2.5</v>
      </c>
      <c r="BU3" s="122" t="b">
        <f t="shared" si="9"/>
        <v>0</v>
      </c>
      <c r="BV3" s="171"/>
      <c r="BW3" s="122">
        <f t="shared" si="10"/>
        <v>1.6666666666666667</v>
      </c>
      <c r="BX3" s="122" t="b">
        <f t="shared" si="11"/>
        <v>0</v>
      </c>
      <c r="BY3" s="171"/>
      <c r="BZ3" s="122">
        <f t="shared" si="12"/>
        <v>1.25</v>
      </c>
      <c r="CA3" s="122" t="b">
        <f t="shared" si="13"/>
        <v>0</v>
      </c>
      <c r="CB3" s="171"/>
      <c r="CC3" s="123">
        <f t="shared" si="14"/>
        <v>1</v>
      </c>
      <c r="CD3" s="122" t="b">
        <f t="shared" si="15"/>
        <v>1</v>
      </c>
      <c r="CE3" s="171"/>
      <c r="CF3" s="122">
        <f>IF(BV2=TRUE,BT3,IF(BY2=TRUE,BW3,IF(CB2=TRUE,BZ3,IF(CE2=TRUE,CC3,BR3))))</f>
        <v>5</v>
      </c>
      <c r="CG3" s="64"/>
      <c r="CH3" s="122">
        <f t="shared" si="16"/>
        <v>10</v>
      </c>
      <c r="CI3" s="171"/>
      <c r="CJ3" s="122">
        <f t="shared" si="17"/>
        <v>5</v>
      </c>
      <c r="CK3" s="171"/>
      <c r="CL3" s="122">
        <f t="shared" si="18"/>
      </c>
      <c r="CM3" s="122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</row>
    <row r="4" spans="27:117" ht="18" customHeight="1" thickBot="1">
      <c r="AA4" s="95" t="s">
        <v>123</v>
      </c>
      <c r="AB4" s="102">
        <v>2</v>
      </c>
      <c r="AF4" s="64"/>
      <c r="AG4" s="64">
        <v>3</v>
      </c>
      <c r="AH4" s="64">
        <v>4</v>
      </c>
      <c r="AI4" s="64"/>
      <c r="AJ4" s="7"/>
      <c r="AK4" s="64"/>
      <c r="AL4" s="122">
        <f ca="1">INT(RAND()*(AF12-1)+1)</f>
        <v>8</v>
      </c>
      <c r="AM4" s="122">
        <f>CHOOSE(AL4,$AH$2,$AH$3,$AH$4,$AH$5,$AH$6,$AH$8,$AH$9,$AH$11,$AH$12,$AH$14)</f>
        <v>8</v>
      </c>
      <c r="AN4" s="122">
        <f ca="1">INT(RAND()*(AO4-1)+1)</f>
        <v>7</v>
      </c>
      <c r="AO4" s="122">
        <f>CHOOSE(AL4,$AH$2,$AH$3,$AH$4,$AH$5,$AH$6,$AH$8,$AH$9,$AH$11,$AH$12,$AH$14)</f>
        <v>8</v>
      </c>
      <c r="AP4" s="64"/>
      <c r="AQ4" s="64" t="str">
        <f>IF(AND(AQ3&lt;=AN4),"C",IF(AND(AQ3&gt;AN4,AQ3&lt;=AO4),"B",IF(AQ3&gt;AO4,"D")))</f>
        <v>C</v>
      </c>
      <c r="AR4" s="64" t="str">
        <f>IF(AND(AR3&lt;=AN4),"C",IF(AND(AR3&gt;AN4,AR3&lt;=AO4),"B",IF(AR3&gt;AO4,"D")))</f>
        <v>C</v>
      </c>
      <c r="AS4" s="64" t="str">
        <f>IF(AND(AS3&lt;=AN4),"C",IF(AND(AS3&gt;AN4,AS3&lt;=AO4),"B",IF(AS3&gt;AO4,"D")))</f>
        <v>C</v>
      </c>
      <c r="AT4" s="64" t="str">
        <f>IF(AND(AT3&lt;=AN4),"C",IF(AND(AT3&gt;AN4,AT3&lt;=AO4),"B",IF(AT3&gt;AO4,"D")))</f>
        <v>C</v>
      </c>
      <c r="AU4" s="64" t="str">
        <f>IF(AND(AU3&lt;=AN4),"C",IF(AND(AU3&gt;AN4,AU3&lt;=AO4),"B",IF(AU3&gt;AO4,"D")))</f>
        <v>C</v>
      </c>
      <c r="AV4" s="64" t="str">
        <f>IF(AND(AV3&lt;=AN4),"C",IF(AND(AV3&gt;AN4,AV3&lt;=AO4),"B",IF(AV3&gt;AO4,"D")))</f>
        <v>C</v>
      </c>
      <c r="AW4" s="64" t="str">
        <f>IF(AND(AW3&lt;=AN4),"C",IF(AND(AW3&gt;AN4,AW3&lt;=AO4),"B",IF(AW3&gt;AO4,"D")))</f>
        <v>C</v>
      </c>
      <c r="AX4" s="64" t="str">
        <f>IF(AND(AX3&lt;=AN4),"C",IF(AND(AX3&gt;AN4,AX3&lt;=AO4),"B",IF(AX3&gt;AO4,"D")))</f>
        <v>B</v>
      </c>
      <c r="AY4" s="64" t="str">
        <f>IF(AND(AY3&lt;=AN4),"C",IF(AND(AY3&gt;AN4,AY3&lt;=AO4),"B",IF(AY3&gt;AO4,"D")))</f>
        <v>D</v>
      </c>
      <c r="AZ4" s="64" t="str">
        <f>IF(AND(AZ3&lt;=AN4),"C",IF(AND(AZ3&gt;AN4,AZ3&lt;=AO4),"B",IF(AZ3&gt;AO4,"D")))</f>
        <v>D</v>
      </c>
      <c r="BA4" s="64" t="str">
        <f>IF(AND(BA3&lt;=AN4),"C",IF(AND(BA3&gt;AN4,BA3&lt;=AO4),"B",IF(BA3&gt;AO4,"D")))</f>
        <v>D</v>
      </c>
      <c r="BB4" s="64" t="str">
        <f>IF(AND(BB3&lt;=AN4),"C",IF(AND(BB3&gt;AN4,BB3&lt;=AO4),"B",IF(BB3&gt;AO4,"D")))</f>
        <v>D</v>
      </c>
      <c r="BC4" s="64"/>
      <c r="BD4" s="122">
        <f>AN4</f>
        <v>7</v>
      </c>
      <c r="BE4" s="122"/>
      <c r="BF4" s="122">
        <f t="shared" si="0"/>
        <v>3.5</v>
      </c>
      <c r="BG4" s="122" t="b">
        <f t="shared" si="1"/>
        <v>0</v>
      </c>
      <c r="BH4" s="171" t="b">
        <f>AND(BG4,BG5)</f>
        <v>0</v>
      </c>
      <c r="BI4" s="122">
        <f t="shared" si="2"/>
        <v>2.3333333333333335</v>
      </c>
      <c r="BJ4" s="122" t="b">
        <f t="shared" si="3"/>
        <v>0</v>
      </c>
      <c r="BK4" s="171" t="b">
        <f>AND(BJ4,BJ5)</f>
        <v>0</v>
      </c>
      <c r="BL4" s="122">
        <f t="shared" si="4"/>
        <v>1.75</v>
      </c>
      <c r="BM4" s="122" t="b">
        <f t="shared" si="5"/>
        <v>0</v>
      </c>
      <c r="BN4" s="171" t="b">
        <f>AND(BM4,BM5)</f>
        <v>0</v>
      </c>
      <c r="BO4" s="123">
        <f t="shared" si="6"/>
        <v>1.4</v>
      </c>
      <c r="BP4" s="122" t="b">
        <f t="shared" si="7"/>
        <v>0</v>
      </c>
      <c r="BQ4" s="171" t="b">
        <f>AND(BP4,BP5)</f>
        <v>0</v>
      </c>
      <c r="BR4" s="122">
        <f>IF(BH4=TRUE,BF4,IF(BK4=TRUE,BI4,IF(BN4=TRUE,BL4,IF(BQ4=TRUE,BO4,BD4))))</f>
        <v>7</v>
      </c>
      <c r="BS4" s="64"/>
      <c r="BT4" s="122">
        <f t="shared" si="8"/>
        <v>3.5</v>
      </c>
      <c r="BU4" s="122" t="b">
        <f t="shared" si="9"/>
        <v>0</v>
      </c>
      <c r="BV4" s="171" t="b">
        <f>AND(BU4,BU5)</f>
        <v>0</v>
      </c>
      <c r="BW4" s="122">
        <f t="shared" si="10"/>
        <v>2.3333333333333335</v>
      </c>
      <c r="BX4" s="122" t="b">
        <f t="shared" si="11"/>
        <v>0</v>
      </c>
      <c r="BY4" s="171" t="b">
        <f>AND(BX4,BX5)</f>
        <v>0</v>
      </c>
      <c r="BZ4" s="122">
        <f t="shared" si="12"/>
        <v>1.75</v>
      </c>
      <c r="CA4" s="122" t="b">
        <f t="shared" si="13"/>
        <v>0</v>
      </c>
      <c r="CB4" s="171" t="b">
        <f>AND(CA4,CA5)</f>
        <v>0</v>
      </c>
      <c r="CC4" s="123">
        <f t="shared" si="14"/>
        <v>1.4</v>
      </c>
      <c r="CD4" s="122" t="b">
        <f t="shared" si="15"/>
        <v>0</v>
      </c>
      <c r="CE4" s="171" t="b">
        <f>AND(CD4,CD5)</f>
        <v>0</v>
      </c>
      <c r="CF4" s="122">
        <f>IF(BV4=TRUE,BT4,IF(BY4=TRUE,BW4,IF(CB4=TRUE,BZ4,IF(CE4=TRUE,CC4,BR4))))</f>
        <v>7</v>
      </c>
      <c r="CG4" s="64"/>
      <c r="CH4" s="122">
        <f t="shared" si="16"/>
        <v>7</v>
      </c>
      <c r="CI4" s="171">
        <f>IF(CJ4&lt;&gt;""," = ","")</f>
      </c>
      <c r="CJ4" s="122">
        <f t="shared" si="17"/>
      </c>
      <c r="CK4" s="171">
        <f>IF(CL4&lt;&gt;""," = ","")</f>
      </c>
      <c r="CL4" s="122">
        <f t="shared" si="18"/>
      </c>
      <c r="CM4" s="122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</row>
    <row r="5" spans="2:117" ht="19.5" thickBot="1">
      <c r="B5" s="93"/>
      <c r="C5" s="81"/>
      <c r="D5" s="94" t="s">
        <v>143</v>
      </c>
      <c r="E5" s="91"/>
      <c r="F5" s="92"/>
      <c r="G5" s="83"/>
      <c r="H5" s="81">
        <f>AQ1</f>
        <v>1</v>
      </c>
      <c r="I5" s="81">
        <f aca="true" t="shared" si="19" ref="I5:Q5">AR1</f>
        <v>2</v>
      </c>
      <c r="J5" s="81">
        <f t="shared" si="19"/>
        <v>3</v>
      </c>
      <c r="K5" s="81">
        <f t="shared" si="19"/>
        <v>4</v>
      </c>
      <c r="L5" s="81">
        <f t="shared" si="19"/>
        <v>5</v>
      </c>
      <c r="M5" s="81">
        <f t="shared" si="19"/>
        <v>6</v>
      </c>
      <c r="N5" s="81">
        <f t="shared" si="19"/>
        <v>7</v>
      </c>
      <c r="O5" s="81">
        <f t="shared" si="19"/>
        <v>8</v>
      </c>
      <c r="P5" s="81">
        <f t="shared" si="19"/>
        <v>9</v>
      </c>
      <c r="Q5" s="81">
        <f t="shared" si="19"/>
        <v>10</v>
      </c>
      <c r="R5" s="81">
        <f>BA1</f>
        <v>11</v>
      </c>
      <c r="S5" s="82">
        <f>BB1</f>
        <v>12</v>
      </c>
      <c r="T5" s="167" t="s">
        <v>142</v>
      </c>
      <c r="U5" s="168"/>
      <c r="AA5" s="57"/>
      <c r="AB5" s="58"/>
      <c r="AC5" s="59"/>
      <c r="AF5" s="64"/>
      <c r="AG5" s="64">
        <v>4</v>
      </c>
      <c r="AH5" s="64">
        <v>5</v>
      </c>
      <c r="AI5" s="64"/>
      <c r="AJ5" s="7"/>
      <c r="AK5" s="64"/>
      <c r="AL5" s="122"/>
      <c r="AM5" s="64"/>
      <c r="AN5" s="64"/>
      <c r="AO5" s="64"/>
      <c r="AP5" s="64"/>
      <c r="AQ5" s="64">
        <v>1</v>
      </c>
      <c r="AR5" s="64">
        <v>2</v>
      </c>
      <c r="AS5" s="64">
        <v>3</v>
      </c>
      <c r="AT5" s="64">
        <v>4</v>
      </c>
      <c r="AU5" s="64">
        <v>5</v>
      </c>
      <c r="AV5" s="64">
        <v>6</v>
      </c>
      <c r="AW5" s="64">
        <v>7</v>
      </c>
      <c r="AX5" s="64">
        <v>8</v>
      </c>
      <c r="AY5" s="64">
        <v>9</v>
      </c>
      <c r="AZ5" s="64">
        <v>10</v>
      </c>
      <c r="BA5" s="64">
        <v>11</v>
      </c>
      <c r="BB5" s="64">
        <v>12</v>
      </c>
      <c r="BC5" s="64"/>
      <c r="BD5" s="122">
        <f>IF(AO4&lt;AN4,AO4+1,AO4)</f>
        <v>8</v>
      </c>
      <c r="BE5" s="122"/>
      <c r="BF5" s="122">
        <f t="shared" si="0"/>
        <v>4</v>
      </c>
      <c r="BG5" s="122" t="b">
        <f t="shared" si="1"/>
        <v>1</v>
      </c>
      <c r="BH5" s="171"/>
      <c r="BI5" s="122">
        <f t="shared" si="2"/>
        <v>2.6666666666666665</v>
      </c>
      <c r="BJ5" s="122" t="b">
        <f t="shared" si="3"/>
        <v>0</v>
      </c>
      <c r="BK5" s="171"/>
      <c r="BL5" s="122">
        <f t="shared" si="4"/>
        <v>2</v>
      </c>
      <c r="BM5" s="122" t="b">
        <f t="shared" si="5"/>
        <v>1</v>
      </c>
      <c r="BN5" s="171"/>
      <c r="BO5" s="123">
        <f t="shared" si="6"/>
        <v>1.6</v>
      </c>
      <c r="BP5" s="122" t="b">
        <f t="shared" si="7"/>
        <v>0</v>
      </c>
      <c r="BQ5" s="171"/>
      <c r="BR5" s="122">
        <f>IF(BH4=TRUE,BF5,IF(BK4=TRUE,BI5,IF(BN4=TRUE,BL5,IF(BQ4=TRUE,BO5,BD5))))</f>
        <v>8</v>
      </c>
      <c r="BS5" s="64"/>
      <c r="BT5" s="122">
        <f t="shared" si="8"/>
        <v>4</v>
      </c>
      <c r="BU5" s="122" t="b">
        <f t="shared" si="9"/>
        <v>1</v>
      </c>
      <c r="BV5" s="171"/>
      <c r="BW5" s="122">
        <f t="shared" si="10"/>
        <v>2.6666666666666665</v>
      </c>
      <c r="BX5" s="122" t="b">
        <f t="shared" si="11"/>
        <v>0</v>
      </c>
      <c r="BY5" s="171"/>
      <c r="BZ5" s="122">
        <f t="shared" si="12"/>
        <v>2</v>
      </c>
      <c r="CA5" s="122" t="b">
        <f t="shared" si="13"/>
        <v>1</v>
      </c>
      <c r="CB5" s="171"/>
      <c r="CC5" s="123">
        <f t="shared" si="14"/>
        <v>1.6</v>
      </c>
      <c r="CD5" s="122" t="b">
        <f t="shared" si="15"/>
        <v>0</v>
      </c>
      <c r="CE5" s="171"/>
      <c r="CF5" s="122">
        <f>IF(BV4=TRUE,BT5,IF(BY4=TRUE,BW5,IF(CB4=TRUE,BZ5,IF(CE4=TRUE,CC5,BR5))))</f>
        <v>8</v>
      </c>
      <c r="CG5" s="64"/>
      <c r="CH5" s="122">
        <f t="shared" si="16"/>
        <v>8</v>
      </c>
      <c r="CI5" s="171"/>
      <c r="CJ5" s="122">
        <f t="shared" si="17"/>
      </c>
      <c r="CK5" s="171"/>
      <c r="CL5" s="122">
        <f t="shared" si="18"/>
      </c>
      <c r="CM5" s="122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</row>
    <row r="6" spans="2:117" ht="18.75" thickBot="1">
      <c r="B6" s="67"/>
      <c r="C6" s="4"/>
      <c r="D6" s="2"/>
      <c r="E6" s="50">
        <v>6</v>
      </c>
      <c r="F6" s="112" t="s">
        <v>2</v>
      </c>
      <c r="G6" s="84"/>
      <c r="H6" s="19" t="str">
        <f aca="true" t="shared" si="20" ref="H6:M6">D67</f>
        <v>C</v>
      </c>
      <c r="I6" s="19" t="str">
        <f t="shared" si="20"/>
        <v>C</v>
      </c>
      <c r="J6" s="19" t="str">
        <f t="shared" si="20"/>
        <v>C</v>
      </c>
      <c r="K6" s="19" t="str">
        <f t="shared" si="20"/>
        <v>C</v>
      </c>
      <c r="L6" s="19" t="str">
        <f t="shared" si="20"/>
        <v>C</v>
      </c>
      <c r="M6" s="19" t="str">
        <f t="shared" si="20"/>
        <v>C</v>
      </c>
      <c r="N6" s="19" t="str">
        <f aca="true" t="shared" si="21" ref="N6:S6">J67</f>
        <v>B</v>
      </c>
      <c r="O6" s="19" t="str">
        <f t="shared" si="21"/>
        <v>B</v>
      </c>
      <c r="P6" s="19" t="str">
        <f t="shared" si="21"/>
        <v>B</v>
      </c>
      <c r="Q6" s="19" t="str">
        <f t="shared" si="21"/>
        <v>B</v>
      </c>
      <c r="R6" s="19" t="str">
        <f t="shared" si="21"/>
        <v>D</v>
      </c>
      <c r="S6" s="85" t="str">
        <f t="shared" si="21"/>
        <v>D</v>
      </c>
      <c r="T6" s="169" t="str">
        <f>IF(E6=Y46,IF(E7="","",IF(E7=Y47,"Bien","Faux")),"")</f>
        <v>Bien</v>
      </c>
      <c r="U6" s="170"/>
      <c r="AF6" s="64"/>
      <c r="AG6" s="64">
        <v>5</v>
      </c>
      <c r="AH6" s="64">
        <v>10</v>
      </c>
      <c r="AI6" s="64"/>
      <c r="AJ6" s="7"/>
      <c r="AK6" s="64"/>
      <c r="AL6" s="122">
        <v>10</v>
      </c>
      <c r="AM6" s="122">
        <f>CHOOSE(AL6,$AH$2,$AH$3,$AH$4,$AH$5,$AH$6,$AH$8,$AH$9,$AH$11,$AH$12,$AH$14)</f>
        <v>12</v>
      </c>
      <c r="AN6" s="122">
        <f>AL6</f>
        <v>10</v>
      </c>
      <c r="AO6" s="122">
        <f>CHOOSE(AL6,$AH$2,$AH$3,$AH$4,$AH$5,$AH$6,$AH$8,$AH$9,$AH$11,$AH$12,$AH$14)</f>
        <v>12</v>
      </c>
      <c r="AP6" s="64"/>
      <c r="AQ6" s="64" t="str">
        <f>IF(AND(AQ5&lt;=AN6),"C",IF(AND(AQ5&gt;AN6,AQ5&lt;=AO6),"B",IF(AQ5&gt;AO6,"D")))</f>
        <v>C</v>
      </c>
      <c r="AR6" s="64" t="str">
        <f>IF(AND(AR5&lt;=AN6),"C",IF(AND(AR5&gt;AN6,AR5&lt;=AO6),"B",IF(AR5&gt;AO6,"D")))</f>
        <v>C</v>
      </c>
      <c r="AS6" s="64" t="str">
        <f>IF(AND(AS5&lt;=AN6),"C",IF(AND(AS5&gt;AN6,AS5&lt;=AO6),"B",IF(AS5&gt;AO6,"D")))</f>
        <v>C</v>
      </c>
      <c r="AT6" s="64" t="str">
        <f>IF(AND(AT5&lt;=AN6),"C",IF(AND(AT5&gt;AN6,AT5&lt;=AO6),"B",IF(AT5&gt;AO6,"D")))</f>
        <v>C</v>
      </c>
      <c r="AU6" s="64" t="str">
        <f>IF(AND(AU5&lt;=AN6),"C",IF(AND(AU5&gt;AN6,AU5&lt;=AO6),"B",IF(AU5&gt;AO6,"D")))</f>
        <v>C</v>
      </c>
      <c r="AV6" s="64" t="str">
        <f>IF(AND(AV5&lt;=AN6),"C",IF(AND(AV5&gt;AN6,AV5&lt;=AO6),"B",IF(AV5&gt;AO6,"D")))</f>
        <v>C</v>
      </c>
      <c r="AW6" s="64" t="str">
        <f>IF(AND(AW5&lt;=AN6),"C",IF(AND(AW5&gt;AN6,AW5&lt;=AO6),"B",IF(AW5&gt;AO6,"D")))</f>
        <v>C</v>
      </c>
      <c r="AX6" s="64" t="str">
        <f>IF(AND(AX5&lt;=AN6),"C",IF(AND(AX5&gt;AN6,AX5&lt;=AO6),"B",IF(AX5&gt;AO6,"D")))</f>
        <v>C</v>
      </c>
      <c r="AY6" s="64" t="str">
        <f>IF(AND(AY5&lt;=AN6),"C",IF(AND(AY5&gt;AN6,AY5&lt;=AO6),"B",IF(AY5&gt;AO6,"D")))</f>
        <v>C</v>
      </c>
      <c r="AZ6" s="64" t="str">
        <f>IF(AND(AZ5&lt;=AN6),"C",IF(AND(AZ5&gt;AN6,AZ5&lt;=AO6),"B",IF(AZ5&gt;AO6,"D")))</f>
        <v>C</v>
      </c>
      <c r="BA6" s="64" t="str">
        <f>IF(AND(BA5&lt;=AN6),"C",IF(AND(BA5&gt;AN6,BA5&lt;=AO6),"B",IF(BA5&gt;AO6,"D")))</f>
        <v>B</v>
      </c>
      <c r="BB6" s="64" t="str">
        <f>IF(AND(BB5&lt;=AN6),"C",IF(AND(BB5&gt;AN6,BB5&lt;=AO6),"B",IF(BB5&gt;AO6,"D")))</f>
        <v>B</v>
      </c>
      <c r="BC6" s="64"/>
      <c r="BD6" s="122">
        <f>AN6</f>
        <v>10</v>
      </c>
      <c r="BE6" s="122"/>
      <c r="BF6" s="122">
        <f t="shared" si="0"/>
        <v>5</v>
      </c>
      <c r="BG6" s="122" t="b">
        <f t="shared" si="1"/>
        <v>1</v>
      </c>
      <c r="BH6" s="171" t="b">
        <f>AND(BG6,BG8)</f>
        <v>1</v>
      </c>
      <c r="BI6" s="122">
        <f t="shared" si="2"/>
        <v>3.3333333333333335</v>
      </c>
      <c r="BJ6" s="122" t="b">
        <f t="shared" si="3"/>
        <v>0</v>
      </c>
      <c r="BK6" s="171" t="b">
        <f>AND(BJ6,BJ8)</f>
        <v>0</v>
      </c>
      <c r="BL6" s="122">
        <f t="shared" si="4"/>
        <v>2.5</v>
      </c>
      <c r="BM6" s="122" t="b">
        <f t="shared" si="5"/>
        <v>0</v>
      </c>
      <c r="BN6" s="171" t="b">
        <f>AND(BM6,BM8)</f>
        <v>0</v>
      </c>
      <c r="BO6" s="123">
        <f t="shared" si="6"/>
        <v>2</v>
      </c>
      <c r="BP6" s="122" t="b">
        <f t="shared" si="7"/>
        <v>1</v>
      </c>
      <c r="BQ6" s="171" t="b">
        <f>AND(BP6,BP8)</f>
        <v>0</v>
      </c>
      <c r="BR6" s="122">
        <f>IF(BH6=TRUE,BF6,IF(BK6=TRUE,BI6,IF(BN6=TRUE,BL6,IF(BQ6=TRUE,BO6,BD6))))</f>
        <v>5</v>
      </c>
      <c r="BS6" s="64"/>
      <c r="BT6" s="122">
        <f t="shared" si="8"/>
        <v>2.5</v>
      </c>
      <c r="BU6" s="122" t="b">
        <f t="shared" si="9"/>
        <v>0</v>
      </c>
      <c r="BV6" s="171" t="b">
        <f>AND(BU6,BU8)</f>
        <v>0</v>
      </c>
      <c r="BW6" s="122">
        <f t="shared" si="10"/>
        <v>1.6666666666666667</v>
      </c>
      <c r="BX6" s="122" t="b">
        <f t="shared" si="11"/>
        <v>0</v>
      </c>
      <c r="BY6" s="171" t="b">
        <f>AND(BX6,BX8)</f>
        <v>0</v>
      </c>
      <c r="BZ6" s="122">
        <f t="shared" si="12"/>
        <v>1.25</v>
      </c>
      <c r="CA6" s="122" t="b">
        <f t="shared" si="13"/>
        <v>0</v>
      </c>
      <c r="CB6" s="171" t="b">
        <f>AND(CA6,CA8)</f>
        <v>0</v>
      </c>
      <c r="CC6" s="123">
        <f t="shared" si="14"/>
        <v>1</v>
      </c>
      <c r="CD6" s="122" t="b">
        <f t="shared" si="15"/>
        <v>1</v>
      </c>
      <c r="CE6" s="171" t="b">
        <f>AND(CD6,CD8)</f>
        <v>0</v>
      </c>
      <c r="CF6" s="122">
        <f>IF(BV6=TRUE,BT6,IF(BY6=TRUE,BW6,IF(CB6=TRUE,BZ6,IF(CE6=TRUE,CC6,BR6))))</f>
        <v>5</v>
      </c>
      <c r="CG6" s="64"/>
      <c r="CH6" s="122">
        <f t="shared" si="16"/>
        <v>10</v>
      </c>
      <c r="CI6" s="171" t="str">
        <f>IF(CJ6&lt;&gt;""," = ","")</f>
        <v> = </v>
      </c>
      <c r="CJ6" s="122">
        <f t="shared" si="17"/>
        <v>5</v>
      </c>
      <c r="CK6" s="171">
        <f>IF(CL6&lt;&gt;""," = ","")</f>
      </c>
      <c r="CL6" s="122">
        <f t="shared" si="18"/>
      </c>
      <c r="CM6" s="122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</row>
    <row r="7" spans="2:117" ht="18.75" thickBot="1">
      <c r="B7" s="67"/>
      <c r="C7" s="4"/>
      <c r="D7" s="2"/>
      <c r="E7" s="50">
        <v>10</v>
      </c>
      <c r="F7" s="112"/>
      <c r="G7" s="84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85"/>
      <c r="T7" s="77"/>
      <c r="U7" s="68"/>
      <c r="AF7" s="64"/>
      <c r="AG7" s="64"/>
      <c r="AH7" s="64"/>
      <c r="AI7" s="64"/>
      <c r="AJ7" s="7"/>
      <c r="AK7" s="64"/>
      <c r="AL7" s="122"/>
      <c r="AM7" s="122"/>
      <c r="AN7" s="122"/>
      <c r="AO7" s="122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122"/>
      <c r="BE7" s="122"/>
      <c r="BF7" s="122"/>
      <c r="BG7" s="122"/>
      <c r="BH7" s="171"/>
      <c r="BI7" s="122"/>
      <c r="BJ7" s="122"/>
      <c r="BK7" s="171"/>
      <c r="BL7" s="122"/>
      <c r="BM7" s="122"/>
      <c r="BN7" s="171"/>
      <c r="BO7" s="123"/>
      <c r="BP7" s="122"/>
      <c r="BQ7" s="171"/>
      <c r="BR7" s="122"/>
      <c r="BS7" s="64"/>
      <c r="BT7" s="122"/>
      <c r="BU7" s="122"/>
      <c r="BV7" s="171"/>
      <c r="BW7" s="122"/>
      <c r="BX7" s="122"/>
      <c r="BY7" s="171"/>
      <c r="BZ7" s="122"/>
      <c r="CA7" s="122"/>
      <c r="CB7" s="171"/>
      <c r="CC7" s="123"/>
      <c r="CD7" s="122"/>
      <c r="CE7" s="171"/>
      <c r="CF7" s="122"/>
      <c r="CG7" s="64"/>
      <c r="CH7" s="122"/>
      <c r="CI7" s="171"/>
      <c r="CJ7" s="122"/>
      <c r="CK7" s="171"/>
      <c r="CL7" s="122"/>
      <c r="CM7" s="122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</row>
    <row r="8" spans="2:117" ht="4.5" customHeight="1">
      <c r="B8" s="67"/>
      <c r="C8" s="4"/>
      <c r="D8" s="2"/>
      <c r="E8" s="69"/>
      <c r="F8" s="52"/>
      <c r="G8" s="84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85"/>
      <c r="T8" s="77"/>
      <c r="U8" s="68"/>
      <c r="AF8" s="64"/>
      <c r="AG8" s="64">
        <v>6</v>
      </c>
      <c r="AH8" s="64">
        <v>10</v>
      </c>
      <c r="AI8" s="64"/>
      <c r="AJ8" s="7"/>
      <c r="AK8" s="64"/>
      <c r="AL8" s="122"/>
      <c r="AM8" s="64"/>
      <c r="AN8" s="64"/>
      <c r="AO8" s="64"/>
      <c r="AP8" s="64"/>
      <c r="AQ8" s="64">
        <v>1</v>
      </c>
      <c r="AR8" s="64">
        <v>2</v>
      </c>
      <c r="AS8" s="64">
        <v>3</v>
      </c>
      <c r="AT8" s="64">
        <v>4</v>
      </c>
      <c r="AU8" s="64">
        <v>5</v>
      </c>
      <c r="AV8" s="64">
        <v>6</v>
      </c>
      <c r="AW8" s="64">
        <v>7</v>
      </c>
      <c r="AX8" s="64">
        <v>8</v>
      </c>
      <c r="AY8" s="64">
        <v>9</v>
      </c>
      <c r="AZ8" s="64">
        <v>10</v>
      </c>
      <c r="BA8" s="64">
        <v>11</v>
      </c>
      <c r="BB8" s="64">
        <v>12</v>
      </c>
      <c r="BC8" s="64"/>
      <c r="BD8" s="122">
        <f>IF(AO6&lt;AN6,AO6+1,AO6)</f>
        <v>12</v>
      </c>
      <c r="BE8" s="122"/>
      <c r="BF8" s="122">
        <f t="shared" si="0"/>
        <v>6</v>
      </c>
      <c r="BG8" s="122" t="b">
        <f t="shared" si="1"/>
        <v>1</v>
      </c>
      <c r="BH8" s="171"/>
      <c r="BI8" s="122">
        <f t="shared" si="2"/>
        <v>4</v>
      </c>
      <c r="BJ8" s="122" t="b">
        <f t="shared" si="3"/>
        <v>1</v>
      </c>
      <c r="BK8" s="171"/>
      <c r="BL8" s="122">
        <f t="shared" si="4"/>
        <v>3</v>
      </c>
      <c r="BM8" s="122" t="b">
        <f t="shared" si="5"/>
        <v>1</v>
      </c>
      <c r="BN8" s="171"/>
      <c r="BO8" s="123">
        <f t="shared" si="6"/>
        <v>2.4</v>
      </c>
      <c r="BP8" s="122" t="b">
        <f t="shared" si="7"/>
        <v>0</v>
      </c>
      <c r="BQ8" s="171"/>
      <c r="BR8" s="122">
        <f>IF(BH6=TRUE,BF8,IF(BK6=TRUE,BI8,IF(BN6=TRUE,BL8,IF(BQ6=TRUE,BO8,BD8))))</f>
        <v>6</v>
      </c>
      <c r="BS8" s="64"/>
      <c r="BT8" s="122">
        <f t="shared" si="8"/>
        <v>3</v>
      </c>
      <c r="BU8" s="122" t="b">
        <f t="shared" si="9"/>
        <v>1</v>
      </c>
      <c r="BV8" s="171"/>
      <c r="BW8" s="122">
        <f t="shared" si="10"/>
        <v>2</v>
      </c>
      <c r="BX8" s="122" t="b">
        <f t="shared" si="11"/>
        <v>1</v>
      </c>
      <c r="BY8" s="171"/>
      <c r="BZ8" s="122">
        <f t="shared" si="12"/>
        <v>1.5</v>
      </c>
      <c r="CA8" s="122" t="b">
        <f t="shared" si="13"/>
        <v>0</v>
      </c>
      <c r="CB8" s="171"/>
      <c r="CC8" s="123">
        <f t="shared" si="14"/>
        <v>1.2</v>
      </c>
      <c r="CD8" s="122" t="b">
        <f t="shared" si="15"/>
        <v>0</v>
      </c>
      <c r="CE8" s="171"/>
      <c r="CF8" s="122">
        <f>IF(BV6=TRUE,BT8,IF(BY6=TRUE,BW8,IF(CB6=TRUE,BZ8,IF(CE6=TRUE,CC8,BR8))))</f>
        <v>6</v>
      </c>
      <c r="CG8" s="64"/>
      <c r="CH8" s="122">
        <f t="shared" si="16"/>
        <v>12</v>
      </c>
      <c r="CI8" s="171"/>
      <c r="CJ8" s="122">
        <f t="shared" si="17"/>
        <v>6</v>
      </c>
      <c r="CK8" s="171"/>
      <c r="CL8" s="122">
        <f t="shared" si="18"/>
      </c>
      <c r="CM8" s="122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</row>
    <row r="9" spans="1:117" ht="2.25" customHeight="1">
      <c r="A9" s="31"/>
      <c r="B9" s="70"/>
      <c r="C9" s="33"/>
      <c r="D9" s="31"/>
      <c r="E9" s="60"/>
      <c r="F9" s="113"/>
      <c r="G9" s="86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87"/>
      <c r="T9" s="78"/>
      <c r="U9" s="68"/>
      <c r="X9" s="31"/>
      <c r="AB9" s="13"/>
      <c r="AC9" s="1"/>
      <c r="AF9" s="64"/>
      <c r="AG9" s="64">
        <v>7</v>
      </c>
      <c r="AH9" s="64">
        <v>6</v>
      </c>
      <c r="AI9" s="64"/>
      <c r="AJ9" s="7"/>
      <c r="AK9" s="64"/>
      <c r="AL9" s="122">
        <v>3</v>
      </c>
      <c r="AM9" s="122">
        <f>CHOOSE(AL9,$AH$2,$AH$3,$AH$4,$AH$5,$AH$6,$AH$8,$AH$9,$AH$11,$AH$12,$AH$14)</f>
        <v>4</v>
      </c>
      <c r="AN9" s="122">
        <f>AL9</f>
        <v>3</v>
      </c>
      <c r="AO9" s="122">
        <f>CHOOSE(AL9,$AH$2,$AH$3,$AH$4,$AH$5,$AH$6,$AH$8,$AH$9,$AH$11,$AH$12,$AH$14)</f>
        <v>4</v>
      </c>
      <c r="AP9" s="64"/>
      <c r="AQ9" s="64" t="str">
        <f>IF(AND(AQ8&lt;=AN9),"C",IF(AND(AQ8&gt;AN9,AQ8&lt;=AO9),"B",IF(AQ8&gt;AO9,"D")))</f>
        <v>C</v>
      </c>
      <c r="AR9" s="64" t="str">
        <f>IF(AND(AR8&lt;=AN9),"C",IF(AND(AR8&gt;AN9,AR8&lt;=AO9),"B",IF(AR8&gt;AO9,"D")))</f>
        <v>C</v>
      </c>
      <c r="AS9" s="64" t="str">
        <f>IF(AND(AS8&lt;=AN9),"C",IF(AND(AS8&gt;AN9,AS8&lt;=AO9),"B",IF(AS8&gt;AO9,"D")))</f>
        <v>C</v>
      </c>
      <c r="AT9" s="64" t="str">
        <f>IF(AND(AT8&lt;=AN9),"C",IF(AND(AT8&gt;AN9,AT8&lt;=AO9),"B",IF(AT8&gt;AO9,"D")))</f>
        <v>B</v>
      </c>
      <c r="AU9" s="64" t="str">
        <f>IF(AND(AU8&lt;=AN9),"C",IF(AND(AU8&gt;AN9,AU8&lt;=AO9),"B",IF(AU8&gt;AO9,"D")))</f>
        <v>D</v>
      </c>
      <c r="AV9" s="64" t="str">
        <f>IF(AND(AV8&lt;=AN9),"C",IF(AND(AV8&gt;AN9,AV8&lt;=AO9),"B",IF(AV8&gt;AO9,"D")))</f>
        <v>D</v>
      </c>
      <c r="AW9" s="64" t="str">
        <f>IF(AND(AW8&lt;=AN9),"C",IF(AND(AW8&gt;AN9,AW8&lt;=AO9),"B",IF(AW8&gt;AO9,"D")))</f>
        <v>D</v>
      </c>
      <c r="AX9" s="64" t="str">
        <f>IF(AND(AX8&lt;=AN9),"C",IF(AND(AX8&gt;AN9,AX8&lt;=AO9),"B",IF(AX8&gt;AO9,"D")))</f>
        <v>D</v>
      </c>
      <c r="AY9" s="64" t="str">
        <f>IF(AND(AY8&lt;=AN9),"C",IF(AND(AY8&gt;AN9,AY8&lt;=AO9),"B",IF(AY8&gt;AO9,"D")))</f>
        <v>D</v>
      </c>
      <c r="AZ9" s="64" t="str">
        <f>IF(AND(AZ8&lt;=AN9),"C",IF(AND(AZ8&gt;AN9,AZ8&lt;=AO9),"B",IF(AZ8&gt;AO9,"D")))</f>
        <v>D</v>
      </c>
      <c r="BA9" s="64" t="str">
        <f>IF(AND(BA8&lt;=AN9),"C",IF(AND(BA8&gt;AN9,BA8&lt;=AO9),"B",IF(BA8&gt;AO9,"D")))</f>
        <v>D</v>
      </c>
      <c r="BB9" s="64" t="str">
        <f>IF(AND(BB8&lt;=AN9),"C",IF(AND(BB8&gt;AN9,BB8&lt;=AO9),"B",IF(BB8&gt;AO9,"D")))</f>
        <v>D</v>
      </c>
      <c r="BC9" s="64"/>
      <c r="BD9" s="122">
        <f>AN9</f>
        <v>3</v>
      </c>
      <c r="BE9" s="122"/>
      <c r="BF9" s="122">
        <f t="shared" si="0"/>
        <v>1.5</v>
      </c>
      <c r="BG9" s="122" t="b">
        <f t="shared" si="1"/>
        <v>0</v>
      </c>
      <c r="BH9" s="171" t="b">
        <f>AND(BG9,BG11)</f>
        <v>0</v>
      </c>
      <c r="BI9" s="122">
        <f t="shared" si="2"/>
        <v>1</v>
      </c>
      <c r="BJ9" s="122" t="b">
        <f t="shared" si="3"/>
        <v>1</v>
      </c>
      <c r="BK9" s="171" t="b">
        <f>AND(BJ9,BJ11)</f>
        <v>0</v>
      </c>
      <c r="BL9" s="122">
        <f t="shared" si="4"/>
        <v>0.75</v>
      </c>
      <c r="BM9" s="122" t="b">
        <f t="shared" si="5"/>
        <v>0</v>
      </c>
      <c r="BN9" s="171" t="b">
        <f>AND(BM9,BM11)</f>
        <v>0</v>
      </c>
      <c r="BO9" s="123">
        <f t="shared" si="6"/>
        <v>0.6</v>
      </c>
      <c r="BP9" s="122" t="b">
        <f t="shared" si="7"/>
        <v>0</v>
      </c>
      <c r="BQ9" s="171" t="b">
        <f>AND(BP9,BP11)</f>
        <v>0</v>
      </c>
      <c r="BR9" s="122">
        <f>IF(BH9=TRUE,BF9,IF(BK9=TRUE,BI9,IF(BN9=TRUE,BL9,IF(BQ9=TRUE,BO9,BD9))))</f>
        <v>3</v>
      </c>
      <c r="BS9" s="64"/>
      <c r="BT9" s="122">
        <f t="shared" si="8"/>
        <v>1.5</v>
      </c>
      <c r="BU9" s="122" t="b">
        <f t="shared" si="9"/>
        <v>0</v>
      </c>
      <c r="BV9" s="171" t="b">
        <f>AND(BU9,BU11)</f>
        <v>0</v>
      </c>
      <c r="BW9" s="122">
        <f t="shared" si="10"/>
        <v>1</v>
      </c>
      <c r="BX9" s="122" t="b">
        <f t="shared" si="11"/>
        <v>1</v>
      </c>
      <c r="BY9" s="171" t="b">
        <f>AND(BX9,BX11)</f>
        <v>0</v>
      </c>
      <c r="BZ9" s="122">
        <f t="shared" si="12"/>
        <v>0.75</v>
      </c>
      <c r="CA9" s="122" t="b">
        <f t="shared" si="13"/>
        <v>0</v>
      </c>
      <c r="CB9" s="171" t="b">
        <f>AND(CA9,CA11)</f>
        <v>0</v>
      </c>
      <c r="CC9" s="123">
        <f t="shared" si="14"/>
        <v>0.6</v>
      </c>
      <c r="CD9" s="122" t="b">
        <f t="shared" si="15"/>
        <v>0</v>
      </c>
      <c r="CE9" s="171" t="b">
        <f>AND(CD9,CD11)</f>
        <v>0</v>
      </c>
      <c r="CF9" s="122">
        <f>IF(BV9=TRUE,BT9,IF(BY9=TRUE,BW9,IF(CB9=TRUE,BZ9,IF(CE9=TRUE,CC9,BR9))))</f>
        <v>3</v>
      </c>
      <c r="CG9" s="64"/>
      <c r="CH9" s="122">
        <f t="shared" si="16"/>
        <v>3</v>
      </c>
      <c r="CI9" s="171">
        <f>IF(CJ9&lt;&gt;""," = ","")</f>
      </c>
      <c r="CJ9" s="122">
        <f t="shared" si="17"/>
      </c>
      <c r="CK9" s="171">
        <f>IF(CL9&lt;&gt;""," = ","")</f>
      </c>
      <c r="CL9" s="122">
        <f t="shared" si="18"/>
      </c>
      <c r="CM9" s="122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</row>
    <row r="10" spans="1:117" ht="17.25" customHeight="1" hidden="1">
      <c r="A10" s="31"/>
      <c r="B10" s="70"/>
      <c r="C10" s="33"/>
      <c r="D10" s="31"/>
      <c r="E10" s="60"/>
      <c r="F10" s="113"/>
      <c r="G10" s="86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87"/>
      <c r="T10" s="78"/>
      <c r="U10" s="68"/>
      <c r="X10" s="31"/>
      <c r="AB10" s="13"/>
      <c r="AC10" s="1"/>
      <c r="AF10" s="64"/>
      <c r="AG10" s="64"/>
      <c r="AH10" s="64"/>
      <c r="AI10" s="64"/>
      <c r="AJ10" s="7"/>
      <c r="AK10" s="64"/>
      <c r="AL10" s="122"/>
      <c r="AM10" s="122"/>
      <c r="AN10" s="122"/>
      <c r="AO10" s="122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122"/>
      <c r="BE10" s="122"/>
      <c r="BF10" s="122"/>
      <c r="BG10" s="122"/>
      <c r="BH10" s="171"/>
      <c r="BI10" s="122"/>
      <c r="BJ10" s="122"/>
      <c r="BK10" s="171"/>
      <c r="BL10" s="122"/>
      <c r="BM10" s="122"/>
      <c r="BN10" s="171"/>
      <c r="BO10" s="123"/>
      <c r="BP10" s="122"/>
      <c r="BQ10" s="171"/>
      <c r="BR10" s="122"/>
      <c r="BS10" s="64"/>
      <c r="BT10" s="122"/>
      <c r="BU10" s="122"/>
      <c r="BV10" s="171"/>
      <c r="BW10" s="122"/>
      <c r="BX10" s="122"/>
      <c r="BY10" s="171"/>
      <c r="BZ10" s="122"/>
      <c r="CA10" s="122"/>
      <c r="CB10" s="171"/>
      <c r="CC10" s="123"/>
      <c r="CD10" s="122"/>
      <c r="CE10" s="171"/>
      <c r="CF10" s="122"/>
      <c r="CG10" s="64"/>
      <c r="CH10" s="122"/>
      <c r="CI10" s="171"/>
      <c r="CJ10" s="122"/>
      <c r="CK10" s="171"/>
      <c r="CL10" s="122"/>
      <c r="CM10" s="122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</row>
    <row r="11" spans="1:117" ht="1.5" customHeight="1" thickBot="1">
      <c r="A11" s="31"/>
      <c r="B11" s="70"/>
      <c r="C11" s="33"/>
      <c r="D11" s="31"/>
      <c r="E11" s="60"/>
      <c r="F11" s="61"/>
      <c r="G11" s="86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87"/>
      <c r="T11" s="78"/>
      <c r="U11" s="68"/>
      <c r="X11" s="31"/>
      <c r="AB11" s="13"/>
      <c r="AC11" s="1"/>
      <c r="AF11" s="64"/>
      <c r="AG11" s="64">
        <v>8</v>
      </c>
      <c r="AH11" s="64">
        <v>8</v>
      </c>
      <c r="AI11" s="64"/>
      <c r="AJ11" s="7"/>
      <c r="AK11" s="64"/>
      <c r="AL11" s="122"/>
      <c r="AM11" s="64"/>
      <c r="AN11" s="64"/>
      <c r="AO11" s="64"/>
      <c r="AP11" s="64"/>
      <c r="AQ11" s="64">
        <v>1</v>
      </c>
      <c r="AR11" s="64">
        <v>2</v>
      </c>
      <c r="AS11" s="64">
        <v>3</v>
      </c>
      <c r="AT11" s="64">
        <v>4</v>
      </c>
      <c r="AU11" s="64">
        <v>5</v>
      </c>
      <c r="AV11" s="64">
        <v>6</v>
      </c>
      <c r="AW11" s="64">
        <v>7</v>
      </c>
      <c r="AX11" s="64">
        <v>8</v>
      </c>
      <c r="AY11" s="64">
        <v>9</v>
      </c>
      <c r="AZ11" s="64">
        <v>10</v>
      </c>
      <c r="BA11" s="64">
        <v>11</v>
      </c>
      <c r="BB11" s="64">
        <v>12</v>
      </c>
      <c r="BC11" s="64"/>
      <c r="BD11" s="122">
        <f>IF(AO9&lt;AN9,AN9+1,AO9)</f>
        <v>4</v>
      </c>
      <c r="BE11" s="122"/>
      <c r="BF11" s="122">
        <f t="shared" si="0"/>
        <v>2</v>
      </c>
      <c r="BG11" s="122" t="b">
        <f t="shared" si="1"/>
        <v>1</v>
      </c>
      <c r="BH11" s="171"/>
      <c r="BI11" s="122">
        <f t="shared" si="2"/>
        <v>1.3333333333333333</v>
      </c>
      <c r="BJ11" s="122" t="b">
        <f t="shared" si="3"/>
        <v>0</v>
      </c>
      <c r="BK11" s="171"/>
      <c r="BL11" s="122">
        <f t="shared" si="4"/>
        <v>1</v>
      </c>
      <c r="BM11" s="122" t="b">
        <f t="shared" si="5"/>
        <v>1</v>
      </c>
      <c r="BN11" s="171"/>
      <c r="BO11" s="123">
        <f t="shared" si="6"/>
        <v>0.8</v>
      </c>
      <c r="BP11" s="122" t="b">
        <f t="shared" si="7"/>
        <v>0</v>
      </c>
      <c r="BQ11" s="171"/>
      <c r="BR11" s="122">
        <f>IF(BH9=TRUE,BF11,IF(BK9=TRUE,BI11,IF(BN9=TRUE,BL11,IF(BQ9=TRUE,BO11,BD11))))</f>
        <v>4</v>
      </c>
      <c r="BS11" s="64"/>
      <c r="BT11" s="122">
        <f t="shared" si="8"/>
        <v>2</v>
      </c>
      <c r="BU11" s="122" t="b">
        <f t="shared" si="9"/>
        <v>1</v>
      </c>
      <c r="BV11" s="171"/>
      <c r="BW11" s="122">
        <f t="shared" si="10"/>
        <v>1.3333333333333333</v>
      </c>
      <c r="BX11" s="122" t="b">
        <f t="shared" si="11"/>
        <v>0</v>
      </c>
      <c r="BY11" s="171"/>
      <c r="BZ11" s="122">
        <f t="shared" si="12"/>
        <v>1</v>
      </c>
      <c r="CA11" s="122" t="b">
        <f t="shared" si="13"/>
        <v>1</v>
      </c>
      <c r="CB11" s="171"/>
      <c r="CC11" s="123">
        <f t="shared" si="14"/>
        <v>0.8</v>
      </c>
      <c r="CD11" s="122" t="b">
        <f t="shared" si="15"/>
        <v>0</v>
      </c>
      <c r="CE11" s="171"/>
      <c r="CF11" s="122">
        <f>IF(BV9=TRUE,BT11,IF(BY9=TRUE,BW11,IF(CB9=TRUE,BZ11,IF(CE9=TRUE,CC11,BR11))))</f>
        <v>4</v>
      </c>
      <c r="CG11" s="64"/>
      <c r="CH11" s="122">
        <f t="shared" si="16"/>
        <v>4</v>
      </c>
      <c r="CI11" s="171"/>
      <c r="CJ11" s="122">
        <f t="shared" si="17"/>
      </c>
      <c r="CK11" s="171"/>
      <c r="CL11" s="122">
        <f t="shared" si="18"/>
      </c>
      <c r="CM11" s="122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</row>
    <row r="12" spans="2:117" ht="18.75" thickBot="1">
      <c r="B12" s="67"/>
      <c r="C12" s="4"/>
      <c r="D12" s="2"/>
      <c r="E12" s="49"/>
      <c r="F12" s="179" t="s">
        <v>2</v>
      </c>
      <c r="G12" s="84"/>
      <c r="H12" s="19" t="str">
        <f aca="true" t="shared" si="22" ref="H12:R12">D71</f>
        <v>C</v>
      </c>
      <c r="I12" s="19" t="str">
        <f t="shared" si="22"/>
        <v>C</v>
      </c>
      <c r="J12" s="19" t="str">
        <f t="shared" si="22"/>
        <v>C</v>
      </c>
      <c r="K12" s="19" t="str">
        <f t="shared" si="22"/>
        <v>C</v>
      </c>
      <c r="L12" s="19" t="str">
        <f t="shared" si="22"/>
        <v>C</v>
      </c>
      <c r="M12" s="19" t="str">
        <f t="shared" si="22"/>
        <v>C</v>
      </c>
      <c r="N12" s="19" t="str">
        <f t="shared" si="22"/>
        <v>C</v>
      </c>
      <c r="O12" s="19" t="str">
        <f t="shared" si="22"/>
        <v>C</v>
      </c>
      <c r="P12" s="19" t="str">
        <f t="shared" si="22"/>
        <v>C</v>
      </c>
      <c r="Q12" s="19" t="str">
        <f t="shared" si="22"/>
        <v>C</v>
      </c>
      <c r="R12" s="19" t="str">
        <f t="shared" si="22"/>
        <v>B</v>
      </c>
      <c r="S12" s="85"/>
      <c r="T12" s="169">
        <f>IF(E12=Y52,IF(E13="","",IF(E13=Y53,"Bien","Faux")),"")</f>
      </c>
      <c r="U12" s="170"/>
      <c r="AF12" s="64">
        <f>IF(AB4=1,7,IF(AB4=2,11))</f>
        <v>11</v>
      </c>
      <c r="AG12" s="64">
        <v>9</v>
      </c>
      <c r="AH12" s="64">
        <v>9</v>
      </c>
      <c r="AI12" s="64"/>
      <c r="AJ12" s="7"/>
      <c r="AK12" s="64"/>
      <c r="AL12" s="122">
        <v>4</v>
      </c>
      <c r="AM12" s="122">
        <f>CHOOSE(AL12,$AH$2,$AH$3,$AH$4,$AH$5,$AH$6,$AH$8,$AH$9,$AH$11,$AH$12,$AH$14)</f>
        <v>5</v>
      </c>
      <c r="AN12" s="122">
        <f>AL12</f>
        <v>4</v>
      </c>
      <c r="AO12" s="122">
        <f>CHOOSE(AL12,$AH$2,$AH$3,$AH$4,$AH$5,$AH$6,$AH$8,$AH$9,$AH$11,$AH$12,$AH$14)</f>
        <v>5</v>
      </c>
      <c r="AP12" s="64"/>
      <c r="AQ12" s="64" t="str">
        <f>IF(AND(AQ11&lt;=AN12),"C",IF(AND(AQ11&gt;AN12,AQ11&lt;=AO12),"B",IF(AQ11&gt;AO12,"D")))</f>
        <v>C</v>
      </c>
      <c r="AR12" s="64" t="str">
        <f>IF(AND(AR11&lt;=AN12),"C",IF(AND(AR11&gt;AN12,AR11&lt;=AO12),"B",IF(AR11&gt;AO12,"D")))</f>
        <v>C</v>
      </c>
      <c r="AS12" s="64" t="str">
        <f>IF(AND(AS11&lt;=AN12),"C",IF(AND(AS11&gt;AN12,AS11&lt;=AO12),"B",IF(AS11&gt;AO12,"D")))</f>
        <v>C</v>
      </c>
      <c r="AT12" s="64" t="str">
        <f>IF(AND(AT11&lt;=AN12),"C",IF(AND(AT11&gt;AN12,AT11&lt;=AO12),"B",IF(AT11&gt;AO12,"D")))</f>
        <v>C</v>
      </c>
      <c r="AU12" s="64" t="str">
        <f>IF(AND(AU11&lt;=AN12),"C",IF(AND(AU11&gt;AN12,AU11&lt;=AO12),"B",IF(AU11&gt;AO12,"D")))</f>
        <v>B</v>
      </c>
      <c r="AV12" s="64" t="str">
        <f>IF(AND(AV11&lt;=AN12),"C",IF(AND(AV11&gt;AN12,AV11&lt;=AO12),"B",IF(AV11&gt;AO12,"D")))</f>
        <v>D</v>
      </c>
      <c r="AW12" s="64" t="str">
        <f>IF(AND(AW11&lt;=AN12),"C",IF(AND(AW11&gt;AN12,AW11&lt;=AO12),"B",IF(AW11&gt;AO12,"D")))</f>
        <v>D</v>
      </c>
      <c r="AX12" s="64" t="str">
        <f>IF(AND(AX11&lt;=AN12),"C",IF(AND(AX11&gt;AN12,AX11&lt;=AO12),"B",IF(AX11&gt;AO12,"D")))</f>
        <v>D</v>
      </c>
      <c r="AY12" s="64" t="str">
        <f>IF(AND(AY11&lt;=AN12),"C",IF(AND(AY11&gt;AN12,AY11&lt;=AO12),"B",IF(AY11&gt;AO12,"D")))</f>
        <v>D</v>
      </c>
      <c r="AZ12" s="64" t="str">
        <f>IF(AND(AZ11&lt;=AN12),"C",IF(AND(AZ11&gt;AN12,AZ11&lt;=AO12),"B",IF(AZ11&gt;AO12,"D")))</f>
        <v>D</v>
      </c>
      <c r="BA12" s="64" t="str">
        <f>IF(AND(BA11&lt;=AN12),"C",IF(AND(BA11&gt;AN12,BA11&lt;=AO12),"B",IF(BA11&gt;AO12,"D")))</f>
        <v>D</v>
      </c>
      <c r="BB12" s="64" t="str">
        <f>IF(AND(BB11&lt;=AN12),"C",IF(AND(BB11&gt;AN12,BB11&lt;=AO12),"B",IF(BB11&gt;AO12,"D")))</f>
        <v>D</v>
      </c>
      <c r="BC12" s="64"/>
      <c r="BD12" s="122">
        <f>AN12</f>
        <v>4</v>
      </c>
      <c r="BE12" s="122"/>
      <c r="BF12" s="122">
        <f t="shared" si="0"/>
        <v>2</v>
      </c>
      <c r="BG12" s="122" t="b">
        <f t="shared" si="1"/>
        <v>1</v>
      </c>
      <c r="BH12" s="171" t="b">
        <f>AND(BG12,BG14)</f>
        <v>0</v>
      </c>
      <c r="BI12" s="122">
        <f t="shared" si="2"/>
        <v>1.3333333333333333</v>
      </c>
      <c r="BJ12" s="122" t="b">
        <f t="shared" si="3"/>
        <v>0</v>
      </c>
      <c r="BK12" s="171" t="b">
        <f>AND(BJ12,BJ14)</f>
        <v>0</v>
      </c>
      <c r="BL12" s="122">
        <f t="shared" si="4"/>
        <v>1</v>
      </c>
      <c r="BM12" s="122" t="b">
        <f t="shared" si="5"/>
        <v>1</v>
      </c>
      <c r="BN12" s="171" t="b">
        <f>AND(BM12,BM14)</f>
        <v>0</v>
      </c>
      <c r="BO12" s="123">
        <f t="shared" si="6"/>
        <v>0.8</v>
      </c>
      <c r="BP12" s="122" t="b">
        <f t="shared" si="7"/>
        <v>0</v>
      </c>
      <c r="BQ12" s="171" t="b">
        <f>AND(BP12,BP14)</f>
        <v>0</v>
      </c>
      <c r="BR12" s="122">
        <f>IF(BH12=TRUE,BF12,IF(BK12=TRUE,BI12,IF(BN12=TRUE,BL12,IF(BQ12=TRUE,BO12,BD12))))</f>
        <v>4</v>
      </c>
      <c r="BS12" s="64"/>
      <c r="BT12" s="122">
        <f t="shared" si="8"/>
        <v>2</v>
      </c>
      <c r="BU12" s="122" t="b">
        <f t="shared" si="9"/>
        <v>1</v>
      </c>
      <c r="BV12" s="171" t="b">
        <f>AND(BU12,BU14)</f>
        <v>0</v>
      </c>
      <c r="BW12" s="122">
        <f t="shared" si="10"/>
        <v>1.3333333333333333</v>
      </c>
      <c r="BX12" s="122" t="b">
        <f t="shared" si="11"/>
        <v>0</v>
      </c>
      <c r="BY12" s="171" t="b">
        <f>AND(BX12,BX14)</f>
        <v>0</v>
      </c>
      <c r="BZ12" s="122">
        <f t="shared" si="12"/>
        <v>1</v>
      </c>
      <c r="CA12" s="122" t="b">
        <f t="shared" si="13"/>
        <v>1</v>
      </c>
      <c r="CB12" s="171" t="b">
        <f>AND(CA12,CA14)</f>
        <v>0</v>
      </c>
      <c r="CC12" s="123">
        <f t="shared" si="14"/>
        <v>0.8</v>
      </c>
      <c r="CD12" s="122" t="b">
        <f t="shared" si="15"/>
        <v>0</v>
      </c>
      <c r="CE12" s="171" t="b">
        <f>AND(CD12,CD14)</f>
        <v>0</v>
      </c>
      <c r="CF12" s="122">
        <f>IF(BV12=TRUE,BT12,IF(BY12=TRUE,BW12,IF(CB12=TRUE,BZ12,IF(CE12=TRUE,CC12,BR12))))</f>
        <v>4</v>
      </c>
      <c r="CG12" s="64"/>
      <c r="CH12" s="122">
        <f t="shared" si="16"/>
        <v>4</v>
      </c>
      <c r="CI12" s="171">
        <f>IF(CJ12&lt;&gt;""," = ","")</f>
      </c>
      <c r="CJ12" s="122">
        <f t="shared" si="17"/>
      </c>
      <c r="CK12" s="171">
        <f>IF(CL12&lt;&gt;""," = ","")</f>
      </c>
      <c r="CL12" s="122">
        <f t="shared" si="18"/>
      </c>
      <c r="CM12" s="122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</row>
    <row r="13" spans="2:117" ht="18.75" thickBot="1">
      <c r="B13" s="67"/>
      <c r="C13" s="4"/>
      <c r="D13" s="2"/>
      <c r="E13" s="50"/>
      <c r="F13" s="179"/>
      <c r="G13" s="84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85"/>
      <c r="T13" s="77"/>
      <c r="U13" s="68"/>
      <c r="AB13" s="55"/>
      <c r="AC13" s="56"/>
      <c r="AF13" s="64"/>
      <c r="AG13" s="64"/>
      <c r="AH13" s="64"/>
      <c r="AI13" s="64"/>
      <c r="AJ13" s="7"/>
      <c r="AK13" s="64"/>
      <c r="AL13" s="122"/>
      <c r="AM13" s="122"/>
      <c r="AN13" s="122"/>
      <c r="AO13" s="122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122"/>
      <c r="BE13" s="122"/>
      <c r="BF13" s="122"/>
      <c r="BG13" s="122"/>
      <c r="BH13" s="171"/>
      <c r="BI13" s="122"/>
      <c r="BJ13" s="122"/>
      <c r="BK13" s="171"/>
      <c r="BL13" s="122"/>
      <c r="BM13" s="122"/>
      <c r="BN13" s="171"/>
      <c r="BO13" s="123"/>
      <c r="BP13" s="122"/>
      <c r="BQ13" s="171"/>
      <c r="BR13" s="122"/>
      <c r="BS13" s="64"/>
      <c r="BT13" s="122"/>
      <c r="BU13" s="122"/>
      <c r="BV13" s="171"/>
      <c r="BW13" s="122"/>
      <c r="BX13" s="122"/>
      <c r="BY13" s="171"/>
      <c r="BZ13" s="122"/>
      <c r="CA13" s="122"/>
      <c r="CB13" s="171"/>
      <c r="CC13" s="123"/>
      <c r="CD13" s="122"/>
      <c r="CE13" s="171"/>
      <c r="CF13" s="122"/>
      <c r="CG13" s="64"/>
      <c r="CH13" s="122"/>
      <c r="CI13" s="171"/>
      <c r="CJ13" s="122"/>
      <c r="CK13" s="171"/>
      <c r="CL13" s="122"/>
      <c r="CM13" s="122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</row>
    <row r="14" spans="2:117" ht="3.75" customHeight="1" thickBot="1">
      <c r="B14" s="67"/>
      <c r="C14" s="4"/>
      <c r="D14" s="2"/>
      <c r="E14" s="69"/>
      <c r="F14" s="52"/>
      <c r="G14" s="84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85"/>
      <c r="T14" s="79"/>
      <c r="U14" s="68"/>
      <c r="AF14" s="64"/>
      <c r="AG14" s="64">
        <v>10</v>
      </c>
      <c r="AH14" s="64">
        <v>12</v>
      </c>
      <c r="AI14" s="64"/>
      <c r="AJ14" s="7"/>
      <c r="AK14" s="64"/>
      <c r="AL14" s="122"/>
      <c r="AM14" s="64"/>
      <c r="AN14" s="64"/>
      <c r="AO14" s="64"/>
      <c r="AP14" s="64"/>
      <c r="AQ14" s="64">
        <v>1</v>
      </c>
      <c r="AR14" s="64">
        <v>2</v>
      </c>
      <c r="AS14" s="64">
        <v>3</v>
      </c>
      <c r="AT14" s="64">
        <v>4</v>
      </c>
      <c r="AU14" s="64">
        <v>5</v>
      </c>
      <c r="AV14" s="64">
        <v>6</v>
      </c>
      <c r="AW14" s="64">
        <v>7</v>
      </c>
      <c r="AX14" s="64">
        <v>8</v>
      </c>
      <c r="AY14" s="64">
        <v>9</v>
      </c>
      <c r="AZ14" s="64">
        <v>10</v>
      </c>
      <c r="BA14" s="64">
        <v>11</v>
      </c>
      <c r="BB14" s="64">
        <v>12</v>
      </c>
      <c r="BC14" s="64"/>
      <c r="BD14" s="122">
        <f>IF(AO12&lt;AN12,AO12+1,AO12)</f>
        <v>5</v>
      </c>
      <c r="BE14" s="122"/>
      <c r="BF14" s="122">
        <f t="shared" si="0"/>
        <v>2.5</v>
      </c>
      <c r="BG14" s="122" t="b">
        <f t="shared" si="1"/>
        <v>0</v>
      </c>
      <c r="BH14" s="171"/>
      <c r="BI14" s="122">
        <f t="shared" si="2"/>
        <v>1.6666666666666667</v>
      </c>
      <c r="BJ14" s="122" t="b">
        <f t="shared" si="3"/>
        <v>0</v>
      </c>
      <c r="BK14" s="171"/>
      <c r="BL14" s="122">
        <f t="shared" si="4"/>
        <v>1.25</v>
      </c>
      <c r="BM14" s="122" t="b">
        <f t="shared" si="5"/>
        <v>0</v>
      </c>
      <c r="BN14" s="171"/>
      <c r="BO14" s="123">
        <f t="shared" si="6"/>
        <v>1</v>
      </c>
      <c r="BP14" s="122" t="b">
        <f t="shared" si="7"/>
        <v>1</v>
      </c>
      <c r="BQ14" s="171"/>
      <c r="BR14" s="122">
        <f>IF(BH12=TRUE,BF14,IF(BK12=TRUE,BI14,IF(BN12=TRUE,BL14,IF(BQ12=TRUE,BO14,BD14))))</f>
        <v>5</v>
      </c>
      <c r="BS14" s="64"/>
      <c r="BT14" s="122">
        <f t="shared" si="8"/>
        <v>2.5</v>
      </c>
      <c r="BU14" s="122" t="b">
        <f t="shared" si="9"/>
        <v>0</v>
      </c>
      <c r="BV14" s="171"/>
      <c r="BW14" s="122">
        <f t="shared" si="10"/>
        <v>1.6666666666666667</v>
      </c>
      <c r="BX14" s="122" t="b">
        <f t="shared" si="11"/>
        <v>0</v>
      </c>
      <c r="BY14" s="171"/>
      <c r="BZ14" s="122">
        <f t="shared" si="12"/>
        <v>1.25</v>
      </c>
      <c r="CA14" s="122" t="b">
        <f t="shared" si="13"/>
        <v>0</v>
      </c>
      <c r="CB14" s="171"/>
      <c r="CC14" s="123">
        <f t="shared" si="14"/>
        <v>1</v>
      </c>
      <c r="CD14" s="122" t="b">
        <f t="shared" si="15"/>
        <v>1</v>
      </c>
      <c r="CE14" s="171"/>
      <c r="CF14" s="122">
        <f>IF(BV12=TRUE,BT14,IF(BY12=TRUE,BW14,IF(CB12=TRUE,BZ14,IF(CE12=TRUE,CC14,BR14))))</f>
        <v>5</v>
      </c>
      <c r="CG14" s="64"/>
      <c r="CH14" s="122">
        <f t="shared" si="16"/>
        <v>5</v>
      </c>
      <c r="CI14" s="171"/>
      <c r="CJ14" s="122">
        <f t="shared" si="17"/>
      </c>
      <c r="CK14" s="171"/>
      <c r="CL14" s="122">
        <f t="shared" si="18"/>
      </c>
      <c r="CM14" s="122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</row>
    <row r="15" spans="2:117" ht="18.75" thickBot="1">
      <c r="B15" s="67"/>
      <c r="C15" s="4"/>
      <c r="D15" s="2"/>
      <c r="E15" s="49"/>
      <c r="F15" s="179" t="s">
        <v>2</v>
      </c>
      <c r="G15" s="84"/>
      <c r="H15" s="19" t="str">
        <f aca="true" t="shared" si="23" ref="H15:S15">D74</f>
        <v>C</v>
      </c>
      <c r="I15" s="19" t="str">
        <f t="shared" si="23"/>
        <v>C</v>
      </c>
      <c r="J15" s="19" t="str">
        <f t="shared" si="23"/>
        <v>C</v>
      </c>
      <c r="K15" s="19" t="str">
        <f t="shared" si="23"/>
        <v>B</v>
      </c>
      <c r="L15" s="19" t="str">
        <f t="shared" si="23"/>
        <v>D</v>
      </c>
      <c r="M15" s="19" t="str">
        <f t="shared" si="23"/>
        <v>D</v>
      </c>
      <c r="N15" s="19" t="str">
        <f t="shared" si="23"/>
        <v>D</v>
      </c>
      <c r="O15" s="19" t="str">
        <f t="shared" si="23"/>
        <v>D</v>
      </c>
      <c r="P15" s="19" t="str">
        <f t="shared" si="23"/>
        <v>D</v>
      </c>
      <c r="Q15" s="19" t="str">
        <f t="shared" si="23"/>
        <v>D</v>
      </c>
      <c r="R15" s="19" t="str">
        <f t="shared" si="23"/>
        <v>D</v>
      </c>
      <c r="S15" s="85" t="str">
        <f t="shared" si="23"/>
        <v>D</v>
      </c>
      <c r="T15" s="169">
        <f>IF(E15=Y55,IF(E16="","",IF(E16=Y56,"Bien","Faux")),"")</f>
      </c>
      <c r="U15" s="170"/>
      <c r="AF15" s="64"/>
      <c r="AG15" s="64"/>
      <c r="AH15" s="64"/>
      <c r="AI15" s="64"/>
      <c r="AJ15"/>
      <c r="AK15" s="64"/>
      <c r="AL15" s="122">
        <v>9</v>
      </c>
      <c r="AM15" s="122">
        <f>CHOOSE(AL15,$AH$2,$AH$3,$AH$4,$AH$5,$AH$6,$AH$8,$AH$9,$AH$11,$AH$12,$AH$14)</f>
        <v>9</v>
      </c>
      <c r="AN15" s="122">
        <f>AL15</f>
        <v>9</v>
      </c>
      <c r="AO15" s="122">
        <f>CHOOSE(AL15,$AH$2,$AH$3,$AH$4,$AH$5,$AH$6,$AH$8,$AH$9,$AH$11,$AH$12,$AH$14)</f>
        <v>9</v>
      </c>
      <c r="AP15" s="64"/>
      <c r="AQ15" s="64" t="str">
        <f>IF(AND(AQ14&lt;=AN15),"C",IF(AND(AQ14&gt;AN15,AQ14&lt;=AO15),"B",IF(AQ14&gt;AO15,"D")))</f>
        <v>C</v>
      </c>
      <c r="AR15" s="64" t="str">
        <f>IF(AND(AR14&lt;=AN15),"C",IF(AND(AR14&gt;AN15,AR14&lt;=AO15),"B",IF(AR14&gt;AO15,"D")))</f>
        <v>C</v>
      </c>
      <c r="AS15" s="64" t="str">
        <f>IF(AND(AS14&lt;=AN15),"C",IF(AND(AS14&gt;AN15,AS14&lt;=AO15),"B",IF(AS14&gt;AO15,"D")))</f>
        <v>C</v>
      </c>
      <c r="AT15" s="64" t="str">
        <f>IF(AND(AT14&lt;=AN15),"C",IF(AND(AT14&gt;AN15,AT14&lt;=AO15),"B",IF(AT14&gt;AO15,"D")))</f>
        <v>C</v>
      </c>
      <c r="AU15" s="64" t="str">
        <f>IF(AND(AU14&lt;=AN15),"C",IF(AND(AU14&gt;AN15,AU14&lt;=AO15),"B",IF(AU14&gt;AO15,"D")))</f>
        <v>C</v>
      </c>
      <c r="AV15" s="64" t="str">
        <f>IF(AND(AV14&lt;=AN15),"C",IF(AND(AV14&gt;AN15,AV14&lt;=AO15),"B",IF(AV14&gt;AO15,"D")))</f>
        <v>C</v>
      </c>
      <c r="AW15" s="64" t="str">
        <f>IF(AND(AW14&lt;=AN15),"C",IF(AND(AW14&gt;AN15,AW14&lt;=AO15),"B",IF(AW14&gt;AO15,"D")))</f>
        <v>C</v>
      </c>
      <c r="AX15" s="64" t="str">
        <f>IF(AND(AX14&lt;=AN15),"C",IF(AND(AX14&gt;AN15,AX14&lt;=AO15),"B",IF(AX14&gt;AO15,"D")))</f>
        <v>C</v>
      </c>
      <c r="AY15" s="64" t="str">
        <f>IF(AND(AY14&lt;=AN15),"C",IF(AND(AY14&gt;AN15,AY14&lt;=AO15),"B",IF(AY14&gt;AO15,"D")))</f>
        <v>C</v>
      </c>
      <c r="AZ15" s="64" t="str">
        <f>IF(AND(AZ14&lt;=AN15),"C",IF(AND(AZ14&gt;AN15,AZ14&lt;=AO15),"B",IF(AZ14&gt;AO15,"D")))</f>
        <v>D</v>
      </c>
      <c r="BA15" s="64" t="str">
        <f>IF(AND(BA14&lt;=AN15),"C",IF(AND(BA14&gt;AN15,BA14&lt;=AO15),"B",IF(BA14&gt;AO15,"D")))</f>
        <v>D</v>
      </c>
      <c r="BB15" s="64" t="str">
        <f>IF(AND(BB14&lt;=AN15),"C",IF(AND(BB14&gt;AN15,BB14&lt;=AO15),"B",IF(BB14&gt;AO15,"D")))</f>
        <v>D</v>
      </c>
      <c r="BC15" s="64"/>
      <c r="BD15" s="122">
        <f>AN15</f>
        <v>9</v>
      </c>
      <c r="BE15" s="122"/>
      <c r="BF15" s="122">
        <f t="shared" si="0"/>
        <v>4.5</v>
      </c>
      <c r="BG15" s="122" t="b">
        <f t="shared" si="1"/>
        <v>0</v>
      </c>
      <c r="BH15" s="171" t="b">
        <f>AND(BG15,BG17)</f>
        <v>0</v>
      </c>
      <c r="BI15" s="122">
        <f t="shared" si="2"/>
        <v>3</v>
      </c>
      <c r="BJ15" s="122" t="b">
        <f t="shared" si="3"/>
        <v>1</v>
      </c>
      <c r="BK15" s="171" t="b">
        <f>AND(BJ15,BJ17)</f>
        <v>1</v>
      </c>
      <c r="BL15" s="122">
        <f t="shared" si="4"/>
        <v>2.25</v>
      </c>
      <c r="BM15" s="122" t="b">
        <f t="shared" si="5"/>
        <v>0</v>
      </c>
      <c r="BN15" s="171" t="b">
        <f>AND(BM15,BM17)</f>
        <v>0</v>
      </c>
      <c r="BO15" s="123">
        <f t="shared" si="6"/>
        <v>1.8</v>
      </c>
      <c r="BP15" s="122" t="b">
        <f t="shared" si="7"/>
        <v>0</v>
      </c>
      <c r="BQ15" s="171" t="b">
        <f>AND(BP15,BP17)</f>
        <v>0</v>
      </c>
      <c r="BR15" s="122">
        <f>IF(BH15=TRUE,BF15,IF(BK15=TRUE,BI15,IF(BN15=TRUE,BL15,IF(BQ15=TRUE,BO15,BD15))))</f>
        <v>3</v>
      </c>
      <c r="BS15" s="64"/>
      <c r="BT15" s="122">
        <f t="shared" si="8"/>
        <v>1.5</v>
      </c>
      <c r="BU15" s="122" t="b">
        <f t="shared" si="9"/>
        <v>0</v>
      </c>
      <c r="BV15" s="171" t="b">
        <f>AND(BU15,BU17)</f>
        <v>0</v>
      </c>
      <c r="BW15" s="122">
        <f t="shared" si="10"/>
        <v>1</v>
      </c>
      <c r="BX15" s="122" t="b">
        <f t="shared" si="11"/>
        <v>1</v>
      </c>
      <c r="BY15" s="171" t="b">
        <f>AND(BX15,BX17)</f>
        <v>1</v>
      </c>
      <c r="BZ15" s="122">
        <f t="shared" si="12"/>
        <v>0.75</v>
      </c>
      <c r="CA15" s="122" t="b">
        <f t="shared" si="13"/>
        <v>0</v>
      </c>
      <c r="CB15" s="171" t="b">
        <f>AND(CA15,CA17)</f>
        <v>0</v>
      </c>
      <c r="CC15" s="123">
        <f t="shared" si="14"/>
        <v>0.6</v>
      </c>
      <c r="CD15" s="122" t="b">
        <f t="shared" si="15"/>
        <v>0</v>
      </c>
      <c r="CE15" s="171" t="b">
        <f>AND(CD15,CD17)</f>
        <v>0</v>
      </c>
      <c r="CF15" s="122">
        <f>IF(BV15=TRUE,BT15,IF(BY15=TRUE,BW15,IF(CB15=TRUE,BZ15,IF(CE15=TRUE,CC15,BR15))))</f>
        <v>1</v>
      </c>
      <c r="CG15" s="64"/>
      <c r="CH15" s="122">
        <f t="shared" si="16"/>
        <v>9</v>
      </c>
      <c r="CI15" s="171" t="str">
        <f>IF(CJ15&lt;&gt;""," = ","")</f>
        <v> = </v>
      </c>
      <c r="CJ15" s="122">
        <f t="shared" si="17"/>
        <v>3</v>
      </c>
      <c r="CK15" s="171" t="str">
        <f>IF(CL15&lt;&gt;""," = ","")</f>
        <v> = </v>
      </c>
      <c r="CL15" s="122">
        <f t="shared" si="18"/>
        <v>1</v>
      </c>
      <c r="CM15" s="122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</row>
    <row r="16" spans="2:117" ht="18.75" thickBot="1">
      <c r="B16" s="67"/>
      <c r="C16" s="4"/>
      <c r="D16" s="2"/>
      <c r="E16" s="50"/>
      <c r="F16" s="179"/>
      <c r="G16" s="84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85"/>
      <c r="T16" s="77"/>
      <c r="U16" s="68"/>
      <c r="AF16" s="64"/>
      <c r="AG16" s="64"/>
      <c r="AH16" s="64"/>
      <c r="AI16" s="64"/>
      <c r="AJ16"/>
      <c r="AK16" s="64"/>
      <c r="AL16" s="122"/>
      <c r="AM16" s="122"/>
      <c r="AN16" s="122"/>
      <c r="AO16" s="122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122"/>
      <c r="BE16" s="122"/>
      <c r="BF16" s="122"/>
      <c r="BG16" s="122"/>
      <c r="BH16" s="171"/>
      <c r="BI16" s="122"/>
      <c r="BJ16" s="122"/>
      <c r="BK16" s="171"/>
      <c r="BL16" s="122"/>
      <c r="BM16" s="122"/>
      <c r="BN16" s="171"/>
      <c r="BO16" s="123"/>
      <c r="BP16" s="122"/>
      <c r="BQ16" s="171"/>
      <c r="BR16" s="122"/>
      <c r="BS16" s="64"/>
      <c r="BT16" s="122"/>
      <c r="BU16" s="122"/>
      <c r="BV16" s="171"/>
      <c r="BW16" s="122"/>
      <c r="BX16" s="122"/>
      <c r="BY16" s="171"/>
      <c r="BZ16" s="122"/>
      <c r="CA16" s="122"/>
      <c r="CB16" s="171"/>
      <c r="CC16" s="123"/>
      <c r="CD16" s="122"/>
      <c r="CE16" s="171"/>
      <c r="CF16" s="122"/>
      <c r="CG16" s="64"/>
      <c r="CH16" s="122"/>
      <c r="CI16" s="171"/>
      <c r="CJ16" s="122"/>
      <c r="CK16" s="171"/>
      <c r="CL16" s="122"/>
      <c r="CM16" s="122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</row>
    <row r="17" spans="2:117" ht="4.5" customHeight="1" thickBot="1">
      <c r="B17" s="67"/>
      <c r="C17" s="4"/>
      <c r="D17" s="2"/>
      <c r="E17" s="69"/>
      <c r="F17" s="52"/>
      <c r="G17" s="84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85"/>
      <c r="T17" s="79"/>
      <c r="U17" s="68"/>
      <c r="AF17" s="64"/>
      <c r="AG17" s="64"/>
      <c r="AH17" s="64"/>
      <c r="AI17" s="64"/>
      <c r="AJ17"/>
      <c r="AK17" s="64"/>
      <c r="AL17" s="122"/>
      <c r="AM17" s="64"/>
      <c r="AN17" s="64"/>
      <c r="AO17" s="64"/>
      <c r="AP17" s="64"/>
      <c r="AQ17" s="64">
        <v>1</v>
      </c>
      <c r="AR17" s="64">
        <v>2</v>
      </c>
      <c r="AS17" s="64">
        <v>3</v>
      </c>
      <c r="AT17" s="64">
        <v>4</v>
      </c>
      <c r="AU17" s="64">
        <v>5</v>
      </c>
      <c r="AV17" s="64">
        <v>6</v>
      </c>
      <c r="AW17" s="64">
        <v>7</v>
      </c>
      <c r="AX17" s="64">
        <v>8</v>
      </c>
      <c r="AY17" s="64">
        <v>9</v>
      </c>
      <c r="AZ17" s="64">
        <v>10</v>
      </c>
      <c r="BA17" s="64">
        <v>11</v>
      </c>
      <c r="BB17" s="64">
        <v>12</v>
      </c>
      <c r="BC17" s="64"/>
      <c r="BD17" s="122">
        <f>IF(AO15&lt;AN15,AO15+1,AO15)</f>
        <v>9</v>
      </c>
      <c r="BE17" s="122"/>
      <c r="BF17" s="122">
        <f t="shared" si="0"/>
        <v>4.5</v>
      </c>
      <c r="BG17" s="122" t="b">
        <f t="shared" si="1"/>
        <v>0</v>
      </c>
      <c r="BH17" s="171"/>
      <c r="BI17" s="122">
        <f t="shared" si="2"/>
        <v>3</v>
      </c>
      <c r="BJ17" s="122" t="b">
        <f t="shared" si="3"/>
        <v>1</v>
      </c>
      <c r="BK17" s="171"/>
      <c r="BL17" s="122">
        <f t="shared" si="4"/>
        <v>2.25</v>
      </c>
      <c r="BM17" s="122" t="b">
        <f t="shared" si="5"/>
        <v>0</v>
      </c>
      <c r="BN17" s="171"/>
      <c r="BO17" s="123">
        <f t="shared" si="6"/>
        <v>1.8</v>
      </c>
      <c r="BP17" s="122" t="b">
        <f t="shared" si="7"/>
        <v>0</v>
      </c>
      <c r="BQ17" s="171"/>
      <c r="BR17" s="122">
        <f>IF(BH15=TRUE,BF17,IF(BK15=TRUE,BI17,IF(BN15=TRUE,BL17,IF(BQ15=TRUE,BO17,BD17))))</f>
        <v>3</v>
      </c>
      <c r="BS17" s="64"/>
      <c r="BT17" s="122">
        <f t="shared" si="8"/>
        <v>1.5</v>
      </c>
      <c r="BU17" s="122" t="b">
        <f t="shared" si="9"/>
        <v>0</v>
      </c>
      <c r="BV17" s="171"/>
      <c r="BW17" s="122">
        <f t="shared" si="10"/>
        <v>1</v>
      </c>
      <c r="BX17" s="122" t="b">
        <f t="shared" si="11"/>
        <v>1</v>
      </c>
      <c r="BY17" s="171"/>
      <c r="BZ17" s="122">
        <f t="shared" si="12"/>
        <v>0.75</v>
      </c>
      <c r="CA17" s="122" t="b">
        <f t="shared" si="13"/>
        <v>0</v>
      </c>
      <c r="CB17" s="171"/>
      <c r="CC17" s="123">
        <f t="shared" si="14"/>
        <v>0.6</v>
      </c>
      <c r="CD17" s="122" t="b">
        <f t="shared" si="15"/>
        <v>0</v>
      </c>
      <c r="CE17" s="171"/>
      <c r="CF17" s="122">
        <f>IF(BV15=TRUE,BT17,IF(BY15=TRUE,BW17,IF(CB15=TRUE,BZ17,IF(CE15=TRUE,CC17,BR17))))</f>
        <v>1</v>
      </c>
      <c r="CG17" s="64"/>
      <c r="CH17" s="122">
        <f t="shared" si="16"/>
        <v>9</v>
      </c>
      <c r="CI17" s="171"/>
      <c r="CJ17" s="122">
        <f t="shared" si="17"/>
        <v>3</v>
      </c>
      <c r="CK17" s="171"/>
      <c r="CL17" s="122">
        <f t="shared" si="18"/>
        <v>1</v>
      </c>
      <c r="CM17" s="122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</row>
    <row r="18" spans="2:117" ht="18.75" thickBot="1">
      <c r="B18" s="67"/>
      <c r="C18" s="4"/>
      <c r="D18" s="2"/>
      <c r="E18" s="49"/>
      <c r="F18" s="179" t="s">
        <v>2</v>
      </c>
      <c r="G18" s="84"/>
      <c r="H18" s="19" t="str">
        <f aca="true" t="shared" si="24" ref="H18:Q18">D76</f>
        <v>C</v>
      </c>
      <c r="I18" s="19" t="str">
        <f t="shared" si="24"/>
        <v>C</v>
      </c>
      <c r="J18" s="19" t="str">
        <f t="shared" si="24"/>
        <v>C</v>
      </c>
      <c r="K18" s="19" t="str">
        <f t="shared" si="24"/>
        <v>C</v>
      </c>
      <c r="L18" s="19" t="str">
        <f t="shared" si="24"/>
        <v>B</v>
      </c>
      <c r="M18" s="19" t="str">
        <f t="shared" si="24"/>
        <v>D</v>
      </c>
      <c r="N18" s="19" t="str">
        <f t="shared" si="24"/>
        <v>D</v>
      </c>
      <c r="O18" s="19" t="str">
        <f t="shared" si="24"/>
        <v>D</v>
      </c>
      <c r="P18" s="19" t="str">
        <f t="shared" si="24"/>
        <v>D</v>
      </c>
      <c r="Q18" s="19" t="str">
        <f t="shared" si="24"/>
        <v>D</v>
      </c>
      <c r="R18" s="19" t="str">
        <f>N76</f>
        <v>D</v>
      </c>
      <c r="S18" s="85" t="str">
        <f>O76</f>
        <v>D</v>
      </c>
      <c r="T18" s="169">
        <f>IF(E18=Y58,IF(E19="","",IF(E19=Y59,"Bien","Faux")),"")</f>
      </c>
      <c r="U18" s="170"/>
      <c r="AI18"/>
      <c r="AJ18"/>
      <c r="AK18" s="64"/>
      <c r="AL18" s="122">
        <v>5</v>
      </c>
      <c r="AM18" s="122">
        <f>CHOOSE(AL18,$AH$2,$AH$3,$AH$4,$AH$5,$AH$6,$AH$8,$AH$9,$AH$11,$AH$12,$AH$14)</f>
        <v>10</v>
      </c>
      <c r="AN18" s="122">
        <f>AL18</f>
        <v>5</v>
      </c>
      <c r="AO18" s="122">
        <f>CHOOSE(AL18,$AH$2,$AH$3,$AH$4,$AH$5,$AH$6,$AH$8,$AH$9,$AH$11,$AH$12,$AH$14)</f>
        <v>10</v>
      </c>
      <c r="AP18" s="64"/>
      <c r="AQ18" s="64" t="str">
        <f>IF(AND(AQ17&lt;=AN18),"C",IF(AND(AQ17&gt;AN18,AQ17&lt;=AO18),"B",IF(AQ17&gt;AO18,"D")))</f>
        <v>C</v>
      </c>
      <c r="AR18" s="64" t="str">
        <f>IF(AND(AR17&lt;=AN18),"C",IF(AND(AR17&gt;AN18,AR17&lt;=AO18),"B",IF(AR17&gt;AO18,"D")))</f>
        <v>C</v>
      </c>
      <c r="AS18" s="64" t="str">
        <f>IF(AND(AS17&lt;=AN18),"C",IF(AND(AS17&gt;AN18,AS17&lt;=AO18),"B",IF(AS17&gt;AO18,"D")))</f>
        <v>C</v>
      </c>
      <c r="AT18" s="64" t="str">
        <f>IF(AND(AT17&lt;=AN18),"C",IF(AND(AT17&gt;AN18,AT17&lt;=AO18),"B",IF(AT17&gt;AO18,"D")))</f>
        <v>C</v>
      </c>
      <c r="AU18" s="64" t="str">
        <f>IF(AND(AU17&lt;=AN18),"C",IF(AND(AU17&gt;AN18,AU17&lt;=AO18),"B",IF(AU17&gt;AO18,"D")))</f>
        <v>C</v>
      </c>
      <c r="AV18" s="64" t="str">
        <f>IF(AND(AV17&lt;=AN18),"C",IF(AND(AV17&gt;AN18,AV17&lt;=AO18),"B",IF(AV17&gt;AO18,"D")))</f>
        <v>B</v>
      </c>
      <c r="AW18" s="64" t="str">
        <f>IF(AND(AW17&lt;=AN18),"C",IF(AND(AW17&gt;AN18,AW17&lt;=AO18),"B",IF(AW17&gt;AO18,"D")))</f>
        <v>B</v>
      </c>
      <c r="AX18" s="64" t="str">
        <f>IF(AND(AX17&lt;=AN18),"C",IF(AND(AX17&gt;AN18,AX17&lt;=AO18),"B",IF(AX17&gt;AO18,"D")))</f>
        <v>B</v>
      </c>
      <c r="AY18" s="64" t="str">
        <f>IF(AND(AY17&lt;=AN18),"C",IF(AND(AY17&gt;AN18,AY17&lt;=AO18),"B",IF(AY17&gt;AO18,"D")))</f>
        <v>B</v>
      </c>
      <c r="AZ18" s="64" t="str">
        <f>IF(AND(AZ17&lt;=AN18),"C",IF(AND(AZ17&gt;AN18,AZ17&lt;=AO18),"B",IF(AZ17&gt;AO18,"D")))</f>
        <v>B</v>
      </c>
      <c r="BA18" s="64" t="str">
        <f>IF(AND(BA17&lt;=AN18),"C",IF(AND(BA17&gt;AN18,BA17&lt;=AO18),"B",IF(BA17&gt;AO18,"D")))</f>
        <v>D</v>
      </c>
      <c r="BB18" s="64" t="str">
        <f>IF(AND(BB17&lt;=AN18),"C",IF(AND(BB17&gt;AN18,BB17&lt;=AO18),"B",IF(BB17&gt;AO18,"D")))</f>
        <v>D</v>
      </c>
      <c r="BC18" s="64"/>
      <c r="BD18" s="122">
        <f>AN18</f>
        <v>5</v>
      </c>
      <c r="BE18" s="122"/>
      <c r="BF18" s="122">
        <f t="shared" si="0"/>
        <v>2.5</v>
      </c>
      <c r="BG18" s="122" t="b">
        <f t="shared" si="1"/>
        <v>0</v>
      </c>
      <c r="BH18" s="171" t="b">
        <f>AND(BG18,BG20)</f>
        <v>0</v>
      </c>
      <c r="BI18" s="122">
        <f t="shared" si="2"/>
        <v>1.6666666666666667</v>
      </c>
      <c r="BJ18" s="122" t="b">
        <f t="shared" si="3"/>
        <v>0</v>
      </c>
      <c r="BK18" s="171" t="b">
        <f>AND(BJ18,BJ20)</f>
        <v>0</v>
      </c>
      <c r="BL18" s="122">
        <f t="shared" si="4"/>
        <v>1.25</v>
      </c>
      <c r="BM18" s="122" t="b">
        <f t="shared" si="5"/>
        <v>0</v>
      </c>
      <c r="BN18" s="171" t="b">
        <f>AND(BM18,BM20)</f>
        <v>0</v>
      </c>
      <c r="BO18" s="123">
        <f t="shared" si="6"/>
        <v>1</v>
      </c>
      <c r="BP18" s="122" t="b">
        <f t="shared" si="7"/>
        <v>1</v>
      </c>
      <c r="BQ18" s="171" t="b">
        <f>AND(BP18,BP20)</f>
        <v>1</v>
      </c>
      <c r="BR18" s="122">
        <f>IF(BH18=TRUE,BF18,IF(BK18=TRUE,BI18,IF(BN18=TRUE,BL18,IF(BQ18=TRUE,BO18,BD18))))</f>
        <v>1</v>
      </c>
      <c r="BS18" s="64"/>
      <c r="BT18" s="122">
        <f t="shared" si="8"/>
        <v>0.5</v>
      </c>
      <c r="BU18" s="122" t="b">
        <f t="shared" si="9"/>
        <v>0</v>
      </c>
      <c r="BV18" s="171" t="b">
        <f>AND(BU18,BU20)</f>
        <v>0</v>
      </c>
      <c r="BW18" s="122">
        <f t="shared" si="10"/>
        <v>0.3333333333333333</v>
      </c>
      <c r="BX18" s="122" t="b">
        <f t="shared" si="11"/>
        <v>0</v>
      </c>
      <c r="BY18" s="171" t="b">
        <f>AND(BX18,BX20)</f>
        <v>0</v>
      </c>
      <c r="BZ18" s="122">
        <f t="shared" si="12"/>
        <v>0.25</v>
      </c>
      <c r="CA18" s="122" t="b">
        <f t="shared" si="13"/>
        <v>0</v>
      </c>
      <c r="CB18" s="171" t="b">
        <f>AND(CA18,CA20)</f>
        <v>0</v>
      </c>
      <c r="CC18" s="123">
        <f t="shared" si="14"/>
        <v>0.2</v>
      </c>
      <c r="CD18" s="122" t="b">
        <f t="shared" si="15"/>
        <v>0</v>
      </c>
      <c r="CE18" s="171" t="b">
        <f>AND(CD18,CD20)</f>
        <v>0</v>
      </c>
      <c r="CF18" s="122">
        <f>IF(BV18=TRUE,BT18,IF(BY18=TRUE,BW18,IF(CB18=TRUE,BZ18,IF(CE18=TRUE,CC18,BR18))))</f>
        <v>1</v>
      </c>
      <c r="CG18" s="64"/>
      <c r="CH18" s="122">
        <f t="shared" si="16"/>
        <v>5</v>
      </c>
      <c r="CI18" s="171" t="str">
        <f>IF(CJ18&lt;&gt;""," = ","")</f>
        <v> = </v>
      </c>
      <c r="CJ18" s="122">
        <f t="shared" si="17"/>
        <v>1</v>
      </c>
      <c r="CK18" s="171">
        <f>IF(CL18&lt;&gt;""," = ","")</f>
      </c>
      <c r="CL18" s="122">
        <f t="shared" si="18"/>
      </c>
      <c r="CM18" s="122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</row>
    <row r="19" spans="2:117" ht="18.75" thickBot="1">
      <c r="B19" s="67"/>
      <c r="C19" s="4"/>
      <c r="D19" s="2"/>
      <c r="E19" s="50"/>
      <c r="F19" s="179"/>
      <c r="G19" s="84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85"/>
      <c r="T19" s="77"/>
      <c r="U19" s="68"/>
      <c r="AI19"/>
      <c r="AJ19"/>
      <c r="AK19" s="64"/>
      <c r="AL19" s="122"/>
      <c r="AM19" s="122"/>
      <c r="AN19" s="122"/>
      <c r="AO19" s="122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122"/>
      <c r="BE19" s="122"/>
      <c r="BF19" s="122"/>
      <c r="BG19" s="122"/>
      <c r="BH19" s="171"/>
      <c r="BI19" s="122"/>
      <c r="BJ19" s="122"/>
      <c r="BK19" s="171"/>
      <c r="BL19" s="122"/>
      <c r="BM19" s="122"/>
      <c r="BN19" s="171"/>
      <c r="BO19" s="123"/>
      <c r="BP19" s="122"/>
      <c r="BQ19" s="171"/>
      <c r="BR19" s="122"/>
      <c r="BS19" s="64"/>
      <c r="BT19" s="122"/>
      <c r="BU19" s="122"/>
      <c r="BV19" s="171"/>
      <c r="BW19" s="122"/>
      <c r="BX19" s="122"/>
      <c r="BY19" s="171"/>
      <c r="BZ19" s="122"/>
      <c r="CA19" s="122"/>
      <c r="CB19" s="171"/>
      <c r="CC19" s="123"/>
      <c r="CD19" s="122"/>
      <c r="CE19" s="171"/>
      <c r="CF19" s="122"/>
      <c r="CG19" s="64"/>
      <c r="CH19" s="122"/>
      <c r="CI19" s="171"/>
      <c r="CJ19" s="122"/>
      <c r="CK19" s="171"/>
      <c r="CL19" s="122"/>
      <c r="CM19" s="122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</row>
    <row r="20" spans="2:117" ht="5.25" customHeight="1" thickBot="1">
      <c r="B20" s="67"/>
      <c r="C20" s="4"/>
      <c r="D20" s="2"/>
      <c r="E20" s="69"/>
      <c r="F20" s="52"/>
      <c r="G20" s="84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85"/>
      <c r="T20" s="79"/>
      <c r="U20" s="68"/>
      <c r="AI20"/>
      <c r="AJ20"/>
      <c r="AK20" s="64"/>
      <c r="AL20" s="122"/>
      <c r="AM20" s="64"/>
      <c r="AN20" s="64"/>
      <c r="AO20" s="64"/>
      <c r="AP20" s="64"/>
      <c r="AQ20" s="64">
        <v>1</v>
      </c>
      <c r="AR20" s="64">
        <v>2</v>
      </c>
      <c r="AS20" s="64">
        <v>3</v>
      </c>
      <c r="AT20" s="64">
        <v>4</v>
      </c>
      <c r="AU20" s="64">
        <v>5</v>
      </c>
      <c r="AV20" s="64">
        <v>6</v>
      </c>
      <c r="AW20" s="64">
        <v>7</v>
      </c>
      <c r="AX20" s="64">
        <v>8</v>
      </c>
      <c r="AY20" s="64">
        <v>9</v>
      </c>
      <c r="AZ20" s="64">
        <v>10</v>
      </c>
      <c r="BA20" s="64">
        <v>11</v>
      </c>
      <c r="BB20" s="64">
        <v>12</v>
      </c>
      <c r="BC20" s="64"/>
      <c r="BD20" s="122">
        <f>IF(AO18&lt;AN18,AO18+1,AO18)</f>
        <v>10</v>
      </c>
      <c r="BE20" s="122"/>
      <c r="BF20" s="122">
        <f t="shared" si="0"/>
        <v>5</v>
      </c>
      <c r="BG20" s="122" t="b">
        <f t="shared" si="1"/>
        <v>1</v>
      </c>
      <c r="BH20" s="171"/>
      <c r="BI20" s="122">
        <f t="shared" si="2"/>
        <v>3.3333333333333335</v>
      </c>
      <c r="BJ20" s="122" t="b">
        <f t="shared" si="3"/>
        <v>0</v>
      </c>
      <c r="BK20" s="171"/>
      <c r="BL20" s="122">
        <f t="shared" si="4"/>
        <v>2.5</v>
      </c>
      <c r="BM20" s="122" t="b">
        <f t="shared" si="5"/>
        <v>0</v>
      </c>
      <c r="BN20" s="171"/>
      <c r="BO20" s="123">
        <f t="shared" si="6"/>
        <v>2</v>
      </c>
      <c r="BP20" s="122" t="b">
        <f t="shared" si="7"/>
        <v>1</v>
      </c>
      <c r="BQ20" s="171"/>
      <c r="BR20" s="122">
        <f>IF(BH18=TRUE,BF20,IF(BK18=TRUE,BI20,IF(BN18=TRUE,BL20,IF(BQ18=TRUE,BO20,BD20))))</f>
        <v>2</v>
      </c>
      <c r="BS20" s="64"/>
      <c r="BT20" s="122">
        <f t="shared" si="8"/>
        <v>1</v>
      </c>
      <c r="BU20" s="122" t="b">
        <f t="shared" si="9"/>
        <v>1</v>
      </c>
      <c r="BV20" s="171"/>
      <c r="BW20" s="122">
        <f t="shared" si="10"/>
        <v>0.6666666666666666</v>
      </c>
      <c r="BX20" s="122" t="b">
        <f t="shared" si="11"/>
        <v>0</v>
      </c>
      <c r="BY20" s="171"/>
      <c r="BZ20" s="122">
        <f t="shared" si="12"/>
        <v>0.5</v>
      </c>
      <c r="CA20" s="122" t="b">
        <f t="shared" si="13"/>
        <v>0</v>
      </c>
      <c r="CB20" s="171"/>
      <c r="CC20" s="123">
        <f t="shared" si="14"/>
        <v>0.4</v>
      </c>
      <c r="CD20" s="122" t="b">
        <f t="shared" si="15"/>
        <v>0</v>
      </c>
      <c r="CE20" s="171"/>
      <c r="CF20" s="122">
        <f>IF(BV18=TRUE,BT20,IF(BY18=TRUE,BW20,IF(CB18=TRUE,BZ20,IF(CE18=TRUE,CC20,BR20))))</f>
        <v>2</v>
      </c>
      <c r="CG20" s="64"/>
      <c r="CH20" s="122">
        <f t="shared" si="16"/>
        <v>10</v>
      </c>
      <c r="CI20" s="171"/>
      <c r="CJ20" s="122">
        <f t="shared" si="17"/>
        <v>2</v>
      </c>
      <c r="CK20" s="171"/>
      <c r="CL20" s="122">
        <f t="shared" si="18"/>
      </c>
      <c r="CM20" s="122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</row>
    <row r="21" spans="2:117" ht="18.75" thickBot="1">
      <c r="B21" s="67"/>
      <c r="C21" s="4"/>
      <c r="D21" s="2"/>
      <c r="E21" s="49"/>
      <c r="F21" s="179" t="s">
        <v>2</v>
      </c>
      <c r="G21" s="84"/>
      <c r="H21" s="19" t="str">
        <f aca="true" t="shared" si="25" ref="H21:P21">D78</f>
        <v>C</v>
      </c>
      <c r="I21" s="19" t="str">
        <f t="shared" si="25"/>
        <v>C</v>
      </c>
      <c r="J21" s="19" t="str">
        <f t="shared" si="25"/>
        <v>C</v>
      </c>
      <c r="K21" s="19" t="str">
        <f t="shared" si="25"/>
        <v>C</v>
      </c>
      <c r="L21" s="19" t="str">
        <f t="shared" si="25"/>
        <v>C</v>
      </c>
      <c r="M21" s="19" t="str">
        <f t="shared" si="25"/>
        <v>C</v>
      </c>
      <c r="N21" s="19" t="str">
        <f t="shared" si="25"/>
        <v>C</v>
      </c>
      <c r="O21" s="19" t="str">
        <f t="shared" si="25"/>
        <v>C</v>
      </c>
      <c r="P21" s="19" t="str">
        <f t="shared" si="25"/>
        <v>C</v>
      </c>
      <c r="Q21" s="19" t="str">
        <f>M78</f>
        <v>D</v>
      </c>
      <c r="R21" s="19" t="str">
        <f>N78</f>
        <v>D</v>
      </c>
      <c r="S21" s="85" t="str">
        <f>O78</f>
        <v>D</v>
      </c>
      <c r="T21" s="169">
        <f>IF(E21=Y61,IF(E22="","",IF(E22=Y62,"Bien","Faux")),"")</f>
      </c>
      <c r="U21" s="170"/>
      <c r="AI21"/>
      <c r="AJ21"/>
      <c r="AK21" s="64"/>
      <c r="AL21" s="122">
        <v>3</v>
      </c>
      <c r="AM21" s="122">
        <f>CHOOSE(AL21,$AH$2,$AH$3,$AH$4,$AH$5,$AH$6,$AH$8,$AH$9,$AH$11,$AH$12,$AH$14)</f>
        <v>4</v>
      </c>
      <c r="AN21" s="122">
        <f>AL21</f>
        <v>3</v>
      </c>
      <c r="AO21" s="122">
        <f>CHOOSE(AL21,$AH$2,$AH$3,$AH$4,$AH$5,$AH$6,$AH$8,$AH$9,$AH$11,$AH$12,$AH$14)</f>
        <v>4</v>
      </c>
      <c r="AP21" s="64"/>
      <c r="AQ21" s="64" t="str">
        <f>IF(AND(AQ20&lt;=AN21),"C",IF(AND(AQ20&gt;AN21,AQ20&lt;=AO21),"B",IF(AQ20&gt;AO21,"D")))</f>
        <v>C</v>
      </c>
      <c r="AR21" s="64" t="str">
        <f>IF(AND(AR20&lt;=AN21),"C",IF(AND(AR20&gt;AN21,AR20&lt;=AO21),"B",IF(AR20&gt;AO21,"D")))</f>
        <v>C</v>
      </c>
      <c r="AS21" s="64" t="str">
        <f>IF(AND(AS20&lt;=AN21),"C",IF(AND(AS20&gt;AN21,AS20&lt;=AO21),"B",IF(AS20&gt;AO21,"D")))</f>
        <v>C</v>
      </c>
      <c r="AT21" s="64" t="str">
        <f>IF(AND(AT20&lt;=AN21),"C",IF(AND(AT20&gt;AN21,AT20&lt;=AO21),"B",IF(AT20&gt;AO21,"D")))</f>
        <v>B</v>
      </c>
      <c r="AU21" s="64" t="str">
        <f>IF(AND(AU20&lt;=AN21),"C",IF(AND(AU20&gt;AN21,AU20&lt;=AO21),"B",IF(AU20&gt;AO21,"D")))</f>
        <v>D</v>
      </c>
      <c r="AV21" s="64" t="str">
        <f>IF(AND(AV20&lt;=AN21),"C",IF(AND(AV20&gt;AN21,AV20&lt;=AO21),"B",IF(AV20&gt;AO21,"D")))</f>
        <v>D</v>
      </c>
      <c r="AW21" s="64" t="str">
        <f>IF(AND(AW20&lt;=AN21),"C",IF(AND(AW20&gt;AN21,AW20&lt;=AO21),"B",IF(AW20&gt;AO21,"D")))</f>
        <v>D</v>
      </c>
      <c r="AX21" s="64" t="str">
        <f>IF(AND(AX20&lt;=AN21),"C",IF(AND(AX20&gt;AN21,AX20&lt;=AO21),"B",IF(AX20&gt;AO21,"D")))</f>
        <v>D</v>
      </c>
      <c r="AY21" s="64" t="str">
        <f>IF(AND(AY20&lt;=AN21),"C",IF(AND(AY20&gt;AN21,AY20&lt;=AO21),"B",IF(AY20&gt;AO21,"D")))</f>
        <v>D</v>
      </c>
      <c r="AZ21" s="64" t="str">
        <f>IF(AND(AZ20&lt;=AN21),"C",IF(AND(AZ20&gt;AN21,AZ20&lt;=AO21),"B",IF(AZ20&gt;AO21,"D")))</f>
        <v>D</v>
      </c>
      <c r="BA21" s="64" t="str">
        <f>IF(AND(BA20&lt;=AN21),"C",IF(AND(BA20&gt;AN21,BA20&lt;=AO21),"B",IF(BA20&gt;AO21,"D")))</f>
        <v>D</v>
      </c>
      <c r="BB21" s="64" t="str">
        <f>IF(AND(BB20&lt;=AN21),"C",IF(AND(BB20&gt;AN21,BB20&lt;=AO21),"B",IF(BB20&gt;AO21,"D")))</f>
        <v>D</v>
      </c>
      <c r="BC21" s="64"/>
      <c r="BD21" s="122">
        <f>AN21</f>
        <v>3</v>
      </c>
      <c r="BE21" s="122"/>
      <c r="BF21" s="122">
        <f t="shared" si="0"/>
        <v>1.5</v>
      </c>
      <c r="BG21" s="122" t="b">
        <f t="shared" si="1"/>
        <v>0</v>
      </c>
      <c r="BH21" s="171" t="b">
        <f>AND(BG21,BG23)</f>
        <v>0</v>
      </c>
      <c r="BI21" s="122">
        <f t="shared" si="2"/>
        <v>1</v>
      </c>
      <c r="BJ21" s="122" t="b">
        <f t="shared" si="3"/>
        <v>1</v>
      </c>
      <c r="BK21" s="171" t="b">
        <f>AND(BJ21,BJ23)</f>
        <v>0</v>
      </c>
      <c r="BL21" s="122">
        <f t="shared" si="4"/>
        <v>0.75</v>
      </c>
      <c r="BM21" s="122" t="b">
        <f t="shared" si="5"/>
        <v>0</v>
      </c>
      <c r="BN21" s="171" t="b">
        <f>AND(BM21,BM23)</f>
        <v>0</v>
      </c>
      <c r="BO21" s="123">
        <f t="shared" si="6"/>
        <v>0.6</v>
      </c>
      <c r="BP21" s="122" t="b">
        <f t="shared" si="7"/>
        <v>0</v>
      </c>
      <c r="BQ21" s="171" t="b">
        <f>AND(BP21,BP23)</f>
        <v>0</v>
      </c>
      <c r="BR21" s="122">
        <f>IF(BH21=TRUE,BF21,IF(BK21=TRUE,BI21,IF(BN21=TRUE,BL21,IF(BQ21=TRUE,BO21,BD21))))</f>
        <v>3</v>
      </c>
      <c r="BS21" s="64"/>
      <c r="BT21" s="122">
        <f t="shared" si="8"/>
        <v>1.5</v>
      </c>
      <c r="BU21" s="122" t="b">
        <f t="shared" si="9"/>
        <v>0</v>
      </c>
      <c r="BV21" s="171" t="b">
        <f>AND(BU21,BU23)</f>
        <v>0</v>
      </c>
      <c r="BW21" s="122">
        <f t="shared" si="10"/>
        <v>1</v>
      </c>
      <c r="BX21" s="122" t="b">
        <f t="shared" si="11"/>
        <v>1</v>
      </c>
      <c r="BY21" s="171" t="b">
        <f>AND(BX21,BX23)</f>
        <v>0</v>
      </c>
      <c r="BZ21" s="122">
        <f t="shared" si="12"/>
        <v>0.75</v>
      </c>
      <c r="CA21" s="122" t="b">
        <f t="shared" si="13"/>
        <v>0</v>
      </c>
      <c r="CB21" s="171" t="b">
        <f>AND(CA21,CA23)</f>
        <v>0</v>
      </c>
      <c r="CC21" s="123">
        <f t="shared" si="14"/>
        <v>0.6</v>
      </c>
      <c r="CD21" s="122" t="b">
        <f t="shared" si="15"/>
        <v>0</v>
      </c>
      <c r="CE21" s="171" t="b">
        <f>AND(CD21,CD23)</f>
        <v>0</v>
      </c>
      <c r="CF21" s="122">
        <f>IF(BV21=TRUE,BT21,IF(BY21=TRUE,BW21,IF(CB21=TRUE,BZ21,IF(CE21=TRUE,CC21,BR21))))</f>
        <v>3</v>
      </c>
      <c r="CG21" s="64"/>
      <c r="CH21" s="122">
        <f t="shared" si="16"/>
        <v>3</v>
      </c>
      <c r="CI21" s="171">
        <f>IF(CJ21&lt;&gt;""," = ","")</f>
      </c>
      <c r="CJ21" s="122">
        <f t="shared" si="17"/>
      </c>
      <c r="CK21" s="171">
        <f>IF(CL21&lt;&gt;""," = ","")</f>
      </c>
      <c r="CL21" s="122">
        <f t="shared" si="18"/>
      </c>
      <c r="CM21" s="122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</row>
    <row r="22" spans="2:117" ht="18.75" thickBot="1">
      <c r="B22" s="67"/>
      <c r="C22" s="4"/>
      <c r="D22" s="2"/>
      <c r="E22" s="50"/>
      <c r="F22" s="179"/>
      <c r="G22" s="84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85"/>
      <c r="T22" s="77"/>
      <c r="U22" s="68"/>
      <c r="AI22"/>
      <c r="AJ22"/>
      <c r="AK22" s="64"/>
      <c r="AL22" s="122"/>
      <c r="AM22" s="122"/>
      <c r="AN22" s="122"/>
      <c r="AO22" s="122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122"/>
      <c r="BE22" s="122"/>
      <c r="BF22" s="122"/>
      <c r="BG22" s="122"/>
      <c r="BH22" s="171"/>
      <c r="BI22" s="122"/>
      <c r="BJ22" s="122"/>
      <c r="BK22" s="171"/>
      <c r="BL22" s="122"/>
      <c r="BM22" s="122"/>
      <c r="BN22" s="171"/>
      <c r="BO22" s="123"/>
      <c r="BP22" s="122"/>
      <c r="BQ22" s="171"/>
      <c r="BR22" s="122"/>
      <c r="BS22" s="64"/>
      <c r="BT22" s="122"/>
      <c r="BU22" s="122"/>
      <c r="BV22" s="171"/>
      <c r="BW22" s="122"/>
      <c r="BX22" s="122"/>
      <c r="BY22" s="171"/>
      <c r="BZ22" s="122"/>
      <c r="CA22" s="122"/>
      <c r="CB22" s="171"/>
      <c r="CC22" s="123"/>
      <c r="CD22" s="122"/>
      <c r="CE22" s="171"/>
      <c r="CF22" s="122"/>
      <c r="CG22" s="64"/>
      <c r="CH22" s="122"/>
      <c r="CI22" s="171"/>
      <c r="CJ22" s="122"/>
      <c r="CK22" s="171"/>
      <c r="CL22" s="122"/>
      <c r="CM22" s="122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</row>
    <row r="23" spans="2:117" ht="5.25" customHeight="1" thickBot="1">
      <c r="B23" s="67"/>
      <c r="C23" s="4"/>
      <c r="D23" s="2"/>
      <c r="E23" s="69"/>
      <c r="F23" s="52"/>
      <c r="G23" s="84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85"/>
      <c r="T23" s="79"/>
      <c r="U23" s="68"/>
      <c r="AI23"/>
      <c r="AJ23"/>
      <c r="AK23" s="64"/>
      <c r="AL23" s="122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122">
        <f>IF(AO21&lt;AN21,AO21+1,AO21)</f>
        <v>4</v>
      </c>
      <c r="BE23" s="122"/>
      <c r="BF23" s="122">
        <f t="shared" si="0"/>
        <v>2</v>
      </c>
      <c r="BG23" s="122" t="b">
        <f t="shared" si="1"/>
        <v>1</v>
      </c>
      <c r="BH23" s="171"/>
      <c r="BI23" s="122">
        <f t="shared" si="2"/>
        <v>1.3333333333333333</v>
      </c>
      <c r="BJ23" s="122" t="b">
        <f t="shared" si="3"/>
        <v>0</v>
      </c>
      <c r="BK23" s="171"/>
      <c r="BL23" s="122">
        <f t="shared" si="4"/>
        <v>1</v>
      </c>
      <c r="BM23" s="122" t="b">
        <f t="shared" si="5"/>
        <v>1</v>
      </c>
      <c r="BN23" s="171"/>
      <c r="BO23" s="123">
        <f t="shared" si="6"/>
        <v>0.8</v>
      </c>
      <c r="BP23" s="122" t="b">
        <f t="shared" si="7"/>
        <v>0</v>
      </c>
      <c r="BQ23" s="171"/>
      <c r="BR23" s="122">
        <f>IF(BH21=TRUE,BF23,IF(BK21=TRUE,BI23,IF(BN21=TRUE,BL23,IF(BQ21=TRUE,BO23,BD23))))</f>
        <v>4</v>
      </c>
      <c r="BS23" s="64"/>
      <c r="BT23" s="122">
        <f t="shared" si="8"/>
        <v>2</v>
      </c>
      <c r="BU23" s="122" t="b">
        <f t="shared" si="9"/>
        <v>1</v>
      </c>
      <c r="BV23" s="171"/>
      <c r="BW23" s="122">
        <f t="shared" si="10"/>
        <v>1.3333333333333333</v>
      </c>
      <c r="BX23" s="122" t="b">
        <f t="shared" si="11"/>
        <v>0</v>
      </c>
      <c r="BY23" s="171"/>
      <c r="BZ23" s="122">
        <f t="shared" si="12"/>
        <v>1</v>
      </c>
      <c r="CA23" s="122" t="b">
        <f t="shared" si="13"/>
        <v>1</v>
      </c>
      <c r="CB23" s="171"/>
      <c r="CC23" s="123">
        <f t="shared" si="14"/>
        <v>0.8</v>
      </c>
      <c r="CD23" s="122" t="b">
        <f t="shared" si="15"/>
        <v>0</v>
      </c>
      <c r="CE23" s="171"/>
      <c r="CF23" s="122">
        <f>IF(BV21=TRUE,BT23,IF(BY21=TRUE,BW23,IF(CB21=TRUE,BZ23,IF(CE21=TRUE,CC23,BR23))))</f>
        <v>4</v>
      </c>
      <c r="CG23" s="64"/>
      <c r="CH23" s="122">
        <f t="shared" si="16"/>
        <v>4</v>
      </c>
      <c r="CI23" s="171"/>
      <c r="CJ23" s="122">
        <f t="shared" si="17"/>
      </c>
      <c r="CK23" s="171"/>
      <c r="CL23" s="122">
        <f t="shared" si="18"/>
      </c>
      <c r="CM23" s="122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</row>
    <row r="24" spans="2:117" ht="18.75" thickBot="1">
      <c r="B24" s="67"/>
      <c r="C24" s="4"/>
      <c r="D24" s="2"/>
      <c r="E24" s="49"/>
      <c r="F24" s="179" t="s">
        <v>2</v>
      </c>
      <c r="G24" s="84"/>
      <c r="H24" s="19" t="str">
        <f aca="true" t="shared" si="26" ref="H24:S24">D80</f>
        <v>C</v>
      </c>
      <c r="I24" s="19" t="str">
        <f t="shared" si="26"/>
        <v>C</v>
      </c>
      <c r="J24" s="19" t="str">
        <f t="shared" si="26"/>
        <v>C</v>
      </c>
      <c r="K24" s="19" t="str">
        <f t="shared" si="26"/>
        <v>C</v>
      </c>
      <c r="L24" s="19" t="str">
        <f t="shared" si="26"/>
        <v>C</v>
      </c>
      <c r="M24" s="19" t="str">
        <f t="shared" si="26"/>
        <v>B</v>
      </c>
      <c r="N24" s="19" t="str">
        <f t="shared" si="26"/>
        <v>B</v>
      </c>
      <c r="O24" s="19" t="str">
        <f t="shared" si="26"/>
        <v>B</v>
      </c>
      <c r="P24" s="19" t="str">
        <f t="shared" si="26"/>
        <v>B</v>
      </c>
      <c r="Q24" s="19" t="str">
        <f t="shared" si="26"/>
        <v>B</v>
      </c>
      <c r="R24" s="19" t="str">
        <f t="shared" si="26"/>
        <v>D</v>
      </c>
      <c r="S24" s="85" t="str">
        <f t="shared" si="26"/>
        <v>D</v>
      </c>
      <c r="T24" s="169">
        <f>IF(E24=Y64,IF(E25="","",IF(E25=Y65,"Bien","Faux")),"")</f>
      </c>
      <c r="U24" s="170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122"/>
      <c r="BE24" s="122"/>
      <c r="BF24" s="122"/>
      <c r="BG24" s="122"/>
      <c r="BH24" s="64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64"/>
      <c r="BT24" s="122"/>
      <c r="BU24" s="122"/>
      <c r="BV24" s="64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64"/>
      <c r="CH24" s="122"/>
      <c r="CI24" s="122"/>
      <c r="CJ24" s="122"/>
      <c r="CK24" s="122"/>
      <c r="CL24" s="122"/>
      <c r="CM24" s="122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</row>
    <row r="25" spans="2:117" ht="18.75" thickBot="1">
      <c r="B25" s="67"/>
      <c r="C25" s="4"/>
      <c r="D25" s="2"/>
      <c r="E25" s="50"/>
      <c r="F25" s="179"/>
      <c r="G25" s="84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85"/>
      <c r="T25" s="77"/>
      <c r="U25" s="68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122"/>
      <c r="BE25" s="122"/>
      <c r="BF25" s="122"/>
      <c r="BG25" s="122"/>
      <c r="BH25" s="64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64"/>
      <c r="BT25" s="122"/>
      <c r="BU25" s="122"/>
      <c r="BV25" s="64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64"/>
      <c r="CH25" s="122"/>
      <c r="CI25" s="122"/>
      <c r="CJ25" s="122"/>
      <c r="CK25" s="122"/>
      <c r="CL25" s="122"/>
      <c r="CM25" s="122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</row>
    <row r="26" spans="2:117" ht="7.5" customHeight="1" thickBot="1">
      <c r="B26" s="67"/>
      <c r="C26" s="4"/>
      <c r="D26" s="2"/>
      <c r="E26" s="69"/>
      <c r="F26" s="52"/>
      <c r="G26" s="84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85"/>
      <c r="T26" s="79"/>
      <c r="U26" s="68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122"/>
      <c r="BE26" s="122"/>
      <c r="BF26" s="122"/>
      <c r="BG26" s="122"/>
      <c r="BH26" s="64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64"/>
      <c r="BT26" s="122"/>
      <c r="BU26" s="122"/>
      <c r="BV26" s="64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64"/>
      <c r="CH26" s="122"/>
      <c r="CI26" s="122"/>
      <c r="CJ26" s="122"/>
      <c r="CK26" s="122"/>
      <c r="CL26" s="122"/>
      <c r="CM26" s="122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</row>
    <row r="27" spans="2:117" ht="18.75" thickBot="1">
      <c r="B27" s="67"/>
      <c r="C27" s="4"/>
      <c r="D27" s="2"/>
      <c r="E27" s="49"/>
      <c r="F27" s="155" t="s">
        <v>2</v>
      </c>
      <c r="G27" s="84"/>
      <c r="H27" s="19" t="str">
        <f aca="true" t="shared" si="27" ref="H27:Q27">D82</f>
        <v>C</v>
      </c>
      <c r="I27" s="19" t="str">
        <f t="shared" si="27"/>
        <v>C</v>
      </c>
      <c r="J27" s="19" t="str">
        <f t="shared" si="27"/>
        <v>C</v>
      </c>
      <c r="K27" s="19" t="str">
        <f t="shared" si="27"/>
        <v>B</v>
      </c>
      <c r="L27" s="19" t="str">
        <f t="shared" si="27"/>
        <v>D</v>
      </c>
      <c r="M27" s="19" t="str">
        <f t="shared" si="27"/>
        <v>D</v>
      </c>
      <c r="N27" s="19" t="str">
        <f t="shared" si="27"/>
        <v>D</v>
      </c>
      <c r="O27" s="19" t="str">
        <f t="shared" si="27"/>
        <v>D</v>
      </c>
      <c r="P27" s="19" t="str">
        <f t="shared" si="27"/>
        <v>D</v>
      </c>
      <c r="Q27" s="19" t="str">
        <f t="shared" si="27"/>
        <v>D</v>
      </c>
      <c r="R27" s="19" t="str">
        <f>N82</f>
        <v>D</v>
      </c>
      <c r="S27" s="85" t="str">
        <f>O82</f>
        <v>D</v>
      </c>
      <c r="T27" s="169">
        <f>IF(E27=Y67,IF(E28="","",IF(E28=Y68,"Bien","Faux")),"")</f>
      </c>
      <c r="U27" s="170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122"/>
      <c r="BE27" s="122"/>
      <c r="BF27" s="122"/>
      <c r="BG27" s="122"/>
      <c r="BH27" s="64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64"/>
      <c r="BT27" s="122"/>
      <c r="BU27" s="122"/>
      <c r="BV27" s="64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64"/>
      <c r="CH27" s="122"/>
      <c r="CI27" s="122"/>
      <c r="CJ27" s="122"/>
      <c r="CK27" s="122"/>
      <c r="CL27" s="122"/>
      <c r="CM27" s="122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</row>
    <row r="28" spans="2:117" ht="18.75" thickBot="1">
      <c r="B28" s="67"/>
      <c r="C28" s="4"/>
      <c r="D28" s="2"/>
      <c r="E28" s="50"/>
      <c r="F28" s="155"/>
      <c r="G28" s="8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88"/>
      <c r="T28" s="79"/>
      <c r="U28" s="68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122"/>
      <c r="BE28" s="122"/>
      <c r="BF28" s="122"/>
      <c r="BG28" s="122"/>
      <c r="BH28" s="64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64"/>
      <c r="BT28" s="122"/>
      <c r="BU28" s="122"/>
      <c r="BV28" s="64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64"/>
      <c r="CH28" s="122"/>
      <c r="CI28" s="122"/>
      <c r="CJ28" s="122"/>
      <c r="CK28" s="122"/>
      <c r="CL28" s="122"/>
      <c r="CM28" s="122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</row>
    <row r="29" spans="2:117" ht="9.75" customHeight="1" thickBot="1">
      <c r="B29" s="71"/>
      <c r="C29" s="72"/>
      <c r="D29" s="73"/>
      <c r="E29" s="74"/>
      <c r="F29" s="75"/>
      <c r="G29" s="8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90"/>
      <c r="T29" s="80"/>
      <c r="U29" s="76"/>
      <c r="V29" s="35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122"/>
      <c r="BE29" s="122"/>
      <c r="BF29" s="122"/>
      <c r="BG29" s="122"/>
      <c r="BH29" s="64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64"/>
      <c r="BT29" s="122"/>
      <c r="BU29" s="122"/>
      <c r="BV29" s="64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64"/>
      <c r="CH29" s="122"/>
      <c r="CI29" s="122"/>
      <c r="CJ29" s="122"/>
      <c r="CK29" s="122"/>
      <c r="CL29" s="122"/>
      <c r="CM29" s="122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</row>
    <row r="30" spans="37:117" ht="18"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122"/>
      <c r="BE30" s="122"/>
      <c r="BF30" s="122"/>
      <c r="BG30" s="122"/>
      <c r="BH30" s="64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64"/>
      <c r="BT30" s="122"/>
      <c r="BU30" s="122"/>
      <c r="BV30" s="64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64"/>
      <c r="CH30" s="122"/>
      <c r="CI30" s="122"/>
      <c r="CJ30" s="122"/>
      <c r="CK30" s="122"/>
      <c r="CL30" s="122"/>
      <c r="CM30" s="122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</row>
    <row r="31" spans="37:117" ht="18"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122"/>
      <c r="BE31" s="122"/>
      <c r="BF31" s="122"/>
      <c r="BG31" s="122"/>
      <c r="BH31" s="64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64"/>
      <c r="BT31" s="122"/>
      <c r="BU31" s="122"/>
      <c r="BV31" s="64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64"/>
      <c r="CH31" s="122"/>
      <c r="CI31" s="122"/>
      <c r="CJ31" s="122"/>
      <c r="CK31" s="122"/>
      <c r="CL31" s="122"/>
      <c r="CM31" s="122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</row>
    <row r="32" spans="37:117" ht="15.75" customHeight="1"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122"/>
      <c r="BE32" s="122"/>
      <c r="BF32" s="122"/>
      <c r="BG32" s="122"/>
      <c r="BH32" s="64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64"/>
      <c r="BT32" s="122"/>
      <c r="BU32" s="122"/>
      <c r="BV32" s="64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64"/>
      <c r="CH32" s="122"/>
      <c r="CI32" s="122"/>
      <c r="CJ32" s="122"/>
      <c r="CK32" s="122"/>
      <c r="CL32" s="122"/>
      <c r="CM32" s="122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</row>
    <row r="33" spans="37:117" ht="15.75" customHeight="1"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122"/>
      <c r="BE33" s="122"/>
      <c r="BF33" s="122"/>
      <c r="BG33" s="122"/>
      <c r="BH33" s="64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64"/>
      <c r="BT33" s="122"/>
      <c r="BU33" s="122"/>
      <c r="BV33" s="64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64"/>
      <c r="CH33" s="122"/>
      <c r="CI33" s="122"/>
      <c r="CJ33" s="122"/>
      <c r="CK33" s="122"/>
      <c r="CL33" s="122"/>
      <c r="CM33" s="122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</row>
    <row r="34" spans="37:117" ht="15.75" customHeight="1"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122"/>
      <c r="BE34" s="122"/>
      <c r="BF34" s="122"/>
      <c r="BG34" s="122"/>
      <c r="BH34" s="64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64"/>
      <c r="BT34" s="122"/>
      <c r="BU34" s="122"/>
      <c r="BV34" s="64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64"/>
      <c r="CH34" s="122"/>
      <c r="CI34" s="122"/>
      <c r="CJ34" s="122"/>
      <c r="CK34" s="122"/>
      <c r="CL34" s="122"/>
      <c r="CM34" s="122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</row>
    <row r="35" spans="37:117" ht="15.75" customHeight="1"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122"/>
      <c r="BE35" s="122"/>
      <c r="BF35" s="122"/>
      <c r="BG35" s="122"/>
      <c r="BH35" s="64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64"/>
      <c r="BT35" s="122"/>
      <c r="BU35" s="122"/>
      <c r="BV35" s="64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64"/>
      <c r="CH35" s="122"/>
      <c r="CI35" s="122"/>
      <c r="CJ35" s="122"/>
      <c r="CK35" s="122"/>
      <c r="CL35" s="122"/>
      <c r="CM35" s="122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</row>
    <row r="36" spans="37:117" ht="15.75" customHeight="1"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122"/>
      <c r="BE36" s="122"/>
      <c r="BF36" s="122"/>
      <c r="BG36" s="122"/>
      <c r="BH36" s="64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64"/>
      <c r="BT36" s="122"/>
      <c r="BU36" s="122"/>
      <c r="BV36" s="64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64"/>
      <c r="CH36" s="122"/>
      <c r="CI36" s="122"/>
      <c r="CJ36" s="122"/>
      <c r="CK36" s="122"/>
      <c r="CL36" s="122"/>
      <c r="CM36" s="122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</row>
    <row r="37" spans="37:117" ht="15.75" customHeight="1"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122"/>
      <c r="BE37" s="122"/>
      <c r="BF37" s="122"/>
      <c r="BG37" s="122"/>
      <c r="BH37" s="64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64"/>
      <c r="BT37" s="122"/>
      <c r="BU37" s="122"/>
      <c r="BV37" s="64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64"/>
      <c r="CH37" s="122"/>
      <c r="CI37" s="122"/>
      <c r="CJ37" s="122"/>
      <c r="CK37" s="122"/>
      <c r="CL37" s="122"/>
      <c r="CM37" s="122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</row>
    <row r="38" spans="37:117" ht="15.75" customHeight="1"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122"/>
      <c r="BE38" s="122"/>
      <c r="BF38" s="122"/>
      <c r="BG38" s="122"/>
      <c r="BH38" s="64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64"/>
      <c r="BT38" s="122"/>
      <c r="BU38" s="122"/>
      <c r="BV38" s="64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64"/>
      <c r="CH38" s="122"/>
      <c r="CI38" s="122"/>
      <c r="CJ38" s="122"/>
      <c r="CK38" s="122"/>
      <c r="CL38" s="122"/>
      <c r="CM38" s="122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</row>
    <row r="39" spans="37:117" ht="18"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122"/>
      <c r="BE39" s="122"/>
      <c r="BF39" s="122"/>
      <c r="BG39" s="122"/>
      <c r="BH39" s="64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64"/>
      <c r="BT39" s="122"/>
      <c r="BU39" s="122"/>
      <c r="BV39" s="64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64"/>
      <c r="CH39" s="122"/>
      <c r="CI39" s="122"/>
      <c r="CJ39" s="122"/>
      <c r="CK39" s="122"/>
      <c r="CL39" s="122"/>
      <c r="CM39" s="122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</row>
    <row r="40" spans="1:117" ht="18.75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122"/>
      <c r="BE40" s="122"/>
      <c r="BF40" s="122"/>
      <c r="BG40" s="122"/>
      <c r="BH40" s="64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64"/>
      <c r="BT40" s="122"/>
      <c r="BU40" s="122"/>
      <c r="BV40" s="64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64"/>
      <c r="CH40" s="122"/>
      <c r="CI40" s="122"/>
      <c r="CJ40" s="122"/>
      <c r="CK40" s="122"/>
      <c r="CL40" s="122"/>
      <c r="CM40" s="122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</row>
    <row r="41" spans="37:117" ht="18"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122"/>
      <c r="BE41" s="122"/>
      <c r="BF41" s="122"/>
      <c r="BG41" s="122"/>
      <c r="BH41" s="64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64"/>
      <c r="BT41" s="122"/>
      <c r="BU41" s="122"/>
      <c r="BV41" s="64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64"/>
      <c r="CH41" s="122"/>
      <c r="CI41" s="122"/>
      <c r="CJ41" s="122"/>
      <c r="CK41" s="122"/>
      <c r="CL41" s="122"/>
      <c r="CM41" s="122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</row>
    <row r="42" spans="15:117" ht="18">
      <c r="O42" s="12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122"/>
      <c r="BE42" s="122"/>
      <c r="BF42" s="122"/>
      <c r="BG42" s="122"/>
      <c r="BH42" s="64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64"/>
      <c r="BT42" s="122"/>
      <c r="BU42" s="122"/>
      <c r="BV42" s="64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64"/>
      <c r="CH42" s="122"/>
      <c r="CI42" s="122"/>
      <c r="CJ42" s="122"/>
      <c r="CK42" s="122"/>
      <c r="CL42" s="122"/>
      <c r="CM42" s="122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</row>
    <row r="43" spans="37:117" ht="18"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122"/>
      <c r="BE43" s="122"/>
      <c r="BF43" s="122"/>
      <c r="BG43" s="122"/>
      <c r="BH43" s="64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64"/>
      <c r="BT43" s="122"/>
      <c r="BU43" s="122"/>
      <c r="BV43" s="64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64"/>
      <c r="CH43" s="122"/>
      <c r="CI43" s="122"/>
      <c r="CJ43" s="122"/>
      <c r="CK43" s="122"/>
      <c r="CL43" s="122"/>
      <c r="CM43" s="122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</row>
    <row r="44" spans="15:117" ht="18">
      <c r="O44" s="12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122"/>
      <c r="BE44" s="122"/>
      <c r="BF44" s="122"/>
      <c r="BG44" s="122"/>
      <c r="BH44" s="64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64"/>
      <c r="BT44" s="122"/>
      <c r="BU44" s="122"/>
      <c r="BV44" s="64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64"/>
      <c r="CH44" s="122"/>
      <c r="CI44" s="122"/>
      <c r="CJ44" s="122"/>
      <c r="CK44" s="122"/>
      <c r="CL44" s="122"/>
      <c r="CM44" s="122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</row>
    <row r="45" spans="24:117" ht="18">
      <c r="X45" s="66"/>
      <c r="Y45" s="65"/>
      <c r="Z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122"/>
      <c r="BE45" s="122"/>
      <c r="BF45" s="122"/>
      <c r="BG45" s="122"/>
      <c r="BH45" s="64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64"/>
      <c r="BT45" s="122"/>
      <c r="BU45" s="122"/>
      <c r="BV45" s="64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64"/>
      <c r="CH45" s="122"/>
      <c r="CI45" s="122"/>
      <c r="CJ45" s="122"/>
      <c r="CK45" s="122"/>
      <c r="CL45" s="122"/>
      <c r="CM45" s="122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</row>
    <row r="46" spans="15:117" ht="18">
      <c r="O46" s="12"/>
      <c r="X46" s="107" t="s">
        <v>2</v>
      </c>
      <c r="Y46" s="63">
        <f>BD2</f>
        <v>6</v>
      </c>
      <c r="Z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122"/>
      <c r="BE46" s="122"/>
      <c r="BF46" s="122"/>
      <c r="BG46" s="122"/>
      <c r="BH46" s="64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64"/>
      <c r="BT46" s="122"/>
      <c r="BU46" s="122"/>
      <c r="BV46" s="64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64"/>
      <c r="CH46" s="122"/>
      <c r="CI46" s="122"/>
      <c r="CJ46" s="122"/>
      <c r="CK46" s="122"/>
      <c r="CL46" s="122"/>
      <c r="CM46" s="122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</row>
    <row r="47" spans="24:117" ht="18">
      <c r="X47" s="107"/>
      <c r="Y47" s="63">
        <f>BD3</f>
        <v>10</v>
      </c>
      <c r="Z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122"/>
      <c r="BE47" s="122"/>
      <c r="BF47" s="122"/>
      <c r="BG47" s="122"/>
      <c r="BH47" s="64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64"/>
      <c r="BT47" s="122"/>
      <c r="BU47" s="122"/>
      <c r="BV47" s="64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64"/>
      <c r="CH47" s="122"/>
      <c r="CI47" s="122"/>
      <c r="CJ47" s="122"/>
      <c r="CK47" s="122"/>
      <c r="CL47" s="122"/>
      <c r="CM47" s="122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</row>
    <row r="48" spans="15:117" ht="18">
      <c r="O48" s="12"/>
      <c r="X48" s="107"/>
      <c r="Y48" s="65"/>
      <c r="Z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122"/>
      <c r="BE48" s="122"/>
      <c r="BF48" s="122"/>
      <c r="BG48" s="122"/>
      <c r="BH48" s="64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64"/>
      <c r="BT48" s="122"/>
      <c r="BU48" s="122"/>
      <c r="BV48" s="64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64"/>
      <c r="CH48" s="122"/>
      <c r="CI48" s="122"/>
      <c r="CJ48" s="122"/>
      <c r="CK48" s="122"/>
      <c r="CL48" s="122"/>
      <c r="CM48" s="122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</row>
    <row r="49" spans="24:117" ht="18">
      <c r="X49" s="107"/>
      <c r="Y49" s="63"/>
      <c r="Z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122"/>
      <c r="BE49" s="122"/>
      <c r="BF49" s="122"/>
      <c r="BG49" s="122"/>
      <c r="BH49" s="64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64"/>
      <c r="BT49" s="122"/>
      <c r="BU49" s="122"/>
      <c r="BV49" s="64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64"/>
      <c r="CH49" s="122"/>
      <c r="CI49" s="122"/>
      <c r="CJ49" s="122"/>
      <c r="CK49" s="122"/>
      <c r="CL49" s="122"/>
      <c r="CM49" s="122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</row>
    <row r="50" spans="14:117" ht="18">
      <c r="N50" s="2"/>
      <c r="O50" s="12"/>
      <c r="P50" s="2"/>
      <c r="X50" s="107"/>
      <c r="Y50" s="63"/>
      <c r="Z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122"/>
      <c r="BE50" s="122"/>
      <c r="BF50" s="122"/>
      <c r="BG50" s="122"/>
      <c r="BH50" s="64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64"/>
      <c r="BT50" s="122"/>
      <c r="BU50" s="122"/>
      <c r="BV50" s="64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64"/>
      <c r="CH50" s="122"/>
      <c r="CI50" s="122"/>
      <c r="CJ50" s="122"/>
      <c r="CK50" s="122"/>
      <c r="CL50" s="122"/>
      <c r="CM50" s="122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</row>
    <row r="51" spans="14:117" ht="18">
      <c r="N51" s="2"/>
      <c r="O51" s="2"/>
      <c r="P51" s="2"/>
      <c r="X51" s="107"/>
      <c r="Y51" s="65"/>
      <c r="Z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122"/>
      <c r="BE51" s="122"/>
      <c r="BF51" s="122"/>
      <c r="BG51" s="122"/>
      <c r="BH51" s="64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64"/>
      <c r="BT51" s="122"/>
      <c r="BU51" s="122"/>
      <c r="BV51" s="64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64"/>
      <c r="CH51" s="122"/>
      <c r="CI51" s="122"/>
      <c r="CJ51" s="122"/>
      <c r="CK51" s="122"/>
      <c r="CL51" s="122"/>
      <c r="CM51" s="122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</row>
    <row r="52" spans="14:117" ht="18">
      <c r="N52" s="2"/>
      <c r="O52" s="12" t="str">
        <f>BB15</f>
        <v>D</v>
      </c>
      <c r="P52" s="2"/>
      <c r="X52" s="178" t="s">
        <v>2</v>
      </c>
      <c r="Y52" s="63">
        <f>BD6</f>
        <v>10</v>
      </c>
      <c r="Z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122"/>
      <c r="BE52" s="122"/>
      <c r="BF52" s="122"/>
      <c r="BG52" s="122"/>
      <c r="BH52" s="64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64"/>
      <c r="BT52" s="122"/>
      <c r="BU52" s="122"/>
      <c r="BV52" s="64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64"/>
      <c r="CH52" s="122"/>
      <c r="CI52" s="122"/>
      <c r="CJ52" s="122"/>
      <c r="CK52" s="122"/>
      <c r="CL52" s="122"/>
      <c r="CM52" s="122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</row>
    <row r="53" spans="14:117" ht="18">
      <c r="N53" s="2"/>
      <c r="O53" s="2"/>
      <c r="P53" s="2"/>
      <c r="X53" s="178"/>
      <c r="Y53" s="63">
        <f>BD8</f>
        <v>12</v>
      </c>
      <c r="Z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122"/>
      <c r="BE53" s="122"/>
      <c r="BF53" s="122"/>
      <c r="BG53" s="122"/>
      <c r="BH53" s="64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64"/>
      <c r="BT53" s="122"/>
      <c r="BU53" s="122"/>
      <c r="BV53" s="64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64"/>
      <c r="CH53" s="122"/>
      <c r="CI53" s="122"/>
      <c r="CJ53" s="122"/>
      <c r="CK53" s="122"/>
      <c r="CL53" s="122"/>
      <c r="CM53" s="122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</row>
    <row r="54" spans="14:117" ht="18">
      <c r="N54" s="2"/>
      <c r="O54" s="12" t="str">
        <f>BB18</f>
        <v>D</v>
      </c>
      <c r="P54" s="2"/>
      <c r="X54" s="178"/>
      <c r="Y54" s="65"/>
      <c r="Z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122"/>
      <c r="BE54" s="122"/>
      <c r="BF54" s="122"/>
      <c r="BG54" s="122"/>
      <c r="BH54" s="64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64"/>
      <c r="BT54" s="122"/>
      <c r="BU54" s="122"/>
      <c r="BV54" s="64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64"/>
      <c r="CH54" s="122"/>
      <c r="CI54" s="122"/>
      <c r="CJ54" s="122"/>
      <c r="CK54" s="122"/>
      <c r="CL54" s="122"/>
      <c r="CM54" s="122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</row>
    <row r="55" spans="14:117" ht="18">
      <c r="N55" s="2"/>
      <c r="O55" s="2"/>
      <c r="P55" s="2"/>
      <c r="X55" s="178" t="s">
        <v>2</v>
      </c>
      <c r="Y55" s="63">
        <f>BD9</f>
        <v>3</v>
      </c>
      <c r="Z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122"/>
      <c r="BE55" s="122"/>
      <c r="BF55" s="122"/>
      <c r="BG55" s="122"/>
      <c r="BH55" s="64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64"/>
      <c r="BT55" s="122"/>
      <c r="BU55" s="122"/>
      <c r="BV55" s="64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64"/>
      <c r="CH55" s="122"/>
      <c r="CI55" s="122"/>
      <c r="CJ55" s="122"/>
      <c r="CK55" s="122"/>
      <c r="CL55" s="122"/>
      <c r="CM55" s="122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</row>
    <row r="56" spans="14:117" ht="18">
      <c r="N56" s="2"/>
      <c r="O56" s="12" t="str">
        <f>BB21</f>
        <v>D</v>
      </c>
      <c r="P56" s="2"/>
      <c r="X56" s="178"/>
      <c r="Y56" s="63">
        <f>BD11</f>
        <v>4</v>
      </c>
      <c r="Z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122"/>
      <c r="BE56" s="122"/>
      <c r="BF56" s="122"/>
      <c r="BG56" s="122"/>
      <c r="BH56" s="64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64"/>
      <c r="BT56" s="122"/>
      <c r="BU56" s="122"/>
      <c r="BV56" s="64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64"/>
      <c r="CH56" s="122"/>
      <c r="CI56" s="122"/>
      <c r="CJ56" s="122"/>
      <c r="CK56" s="122"/>
      <c r="CL56" s="122"/>
      <c r="CM56" s="122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</row>
    <row r="57" spans="24:117" ht="18">
      <c r="X57" s="178"/>
      <c r="Y57" s="65"/>
      <c r="Z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122"/>
      <c r="BE57" s="122"/>
      <c r="BF57" s="122"/>
      <c r="BG57" s="122"/>
      <c r="BH57" s="64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64"/>
      <c r="BT57" s="122"/>
      <c r="BU57" s="122"/>
      <c r="BV57" s="64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64"/>
      <c r="CH57" s="122"/>
      <c r="CI57" s="122"/>
      <c r="CJ57" s="122"/>
      <c r="CK57" s="122"/>
      <c r="CL57" s="122"/>
      <c r="CM57" s="122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</row>
    <row r="58" spans="1:117" ht="18">
      <c r="A58" s="31"/>
      <c r="B58" s="32"/>
      <c r="C58" s="33"/>
      <c r="D58" s="31"/>
      <c r="E58" s="44"/>
      <c r="F58" s="53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3"/>
      <c r="R58" s="33"/>
      <c r="S58" s="33"/>
      <c r="T58" s="47"/>
      <c r="U58" s="41"/>
      <c r="V58" s="37"/>
      <c r="W58" s="31"/>
      <c r="X58" s="178" t="s">
        <v>2</v>
      </c>
      <c r="Y58" s="63">
        <f>BD12</f>
        <v>4</v>
      </c>
      <c r="Z58" s="64"/>
      <c r="AA58" s="31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122"/>
      <c r="BE58" s="122"/>
      <c r="BF58" s="122"/>
      <c r="BG58" s="122"/>
      <c r="BH58" s="64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64"/>
      <c r="BT58" s="122"/>
      <c r="BU58" s="122"/>
      <c r="BV58" s="64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64"/>
      <c r="CH58" s="122"/>
      <c r="CI58" s="122"/>
      <c r="CJ58" s="122"/>
      <c r="CK58" s="122"/>
      <c r="CL58" s="122"/>
      <c r="CM58" s="122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</row>
    <row r="59" spans="1:117" ht="15" customHeight="1">
      <c r="A59" s="175"/>
      <c r="B59" s="175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08"/>
      <c r="P59" s="111"/>
      <c r="Q59" s="111"/>
      <c r="R59" s="111"/>
      <c r="S59" s="111"/>
      <c r="T59" s="111"/>
      <c r="U59" s="41"/>
      <c r="V59" s="37"/>
      <c r="W59" s="31"/>
      <c r="X59" s="178"/>
      <c r="Y59" s="63">
        <f>BD14</f>
        <v>5</v>
      </c>
      <c r="Z59" s="64"/>
      <c r="AA59" s="38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122"/>
      <c r="BE59" s="122"/>
      <c r="BF59" s="122"/>
      <c r="BG59" s="122"/>
      <c r="BH59" s="64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64"/>
      <c r="BT59" s="122"/>
      <c r="BU59" s="122"/>
      <c r="BV59" s="64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64"/>
      <c r="CH59" s="122"/>
      <c r="CI59" s="122"/>
      <c r="CJ59" s="122"/>
      <c r="CK59" s="122"/>
      <c r="CL59" s="122"/>
      <c r="CM59" s="122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</row>
    <row r="60" spans="1:117" ht="18.75" customHeight="1">
      <c r="A60" s="175"/>
      <c r="B60" s="175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8"/>
      <c r="P60" s="111"/>
      <c r="Q60" s="111"/>
      <c r="R60" s="111"/>
      <c r="S60" s="111"/>
      <c r="T60" s="111"/>
      <c r="U60" s="41"/>
      <c r="V60" s="37"/>
      <c r="W60" s="31"/>
      <c r="X60" s="178"/>
      <c r="Y60" s="65"/>
      <c r="Z60" s="64"/>
      <c r="AA60" s="31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122"/>
      <c r="BE60" s="122"/>
      <c r="BF60" s="122"/>
      <c r="BG60" s="122"/>
      <c r="BH60" s="64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64"/>
      <c r="BT60" s="122"/>
      <c r="BU60" s="122"/>
      <c r="BV60" s="64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64"/>
      <c r="CH60" s="122"/>
      <c r="CI60" s="122"/>
      <c r="CJ60" s="122"/>
      <c r="CK60" s="122"/>
      <c r="CL60" s="122"/>
      <c r="CM60" s="122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</row>
    <row r="61" spans="1:117" ht="18">
      <c r="A61" s="31"/>
      <c r="B61" s="32"/>
      <c r="C61" s="33"/>
      <c r="D61" s="31"/>
      <c r="E61" s="44"/>
      <c r="F61" s="53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3"/>
      <c r="R61" s="33"/>
      <c r="X61" s="178" t="s">
        <v>2</v>
      </c>
      <c r="Y61" s="63">
        <f>BD15</f>
        <v>9</v>
      </c>
      <c r="Z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122"/>
      <c r="BE61" s="122"/>
      <c r="BF61" s="122"/>
      <c r="BG61" s="122"/>
      <c r="BH61" s="64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64"/>
      <c r="BT61" s="122"/>
      <c r="BU61" s="122"/>
      <c r="BV61" s="64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64"/>
      <c r="CH61" s="122"/>
      <c r="CI61" s="122"/>
      <c r="CJ61" s="122"/>
      <c r="CK61" s="122"/>
      <c r="CL61" s="122"/>
      <c r="CM61" s="122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</row>
    <row r="62" spans="1:117" ht="18">
      <c r="A62" s="96" t="s">
        <v>132</v>
      </c>
      <c r="B62" s="32"/>
      <c r="C62" s="33"/>
      <c r="D62" s="31"/>
      <c r="E62" s="44"/>
      <c r="F62" s="53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3"/>
      <c r="R62" s="33"/>
      <c r="X62" s="178"/>
      <c r="Y62" s="63">
        <f>BD17</f>
        <v>9</v>
      </c>
      <c r="Z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122"/>
      <c r="BE62" s="122"/>
      <c r="BF62" s="122"/>
      <c r="BG62" s="122"/>
      <c r="BH62" s="64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64"/>
      <c r="BT62" s="122"/>
      <c r="BU62" s="122"/>
      <c r="BV62" s="64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64"/>
      <c r="CH62" s="122"/>
      <c r="CI62" s="122"/>
      <c r="CJ62" s="122"/>
      <c r="CK62" s="122"/>
      <c r="CL62" s="122"/>
      <c r="CM62" s="122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</row>
    <row r="63" spans="1:117" ht="18">
      <c r="A63" s="31"/>
      <c r="B63" s="32"/>
      <c r="C63" s="33"/>
      <c r="D63" s="31"/>
      <c r="E63" s="44"/>
      <c r="F63" s="53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3"/>
      <c r="R63" s="33"/>
      <c r="X63" s="178"/>
      <c r="Y63" s="65"/>
      <c r="Z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122"/>
      <c r="BE63" s="122"/>
      <c r="BF63" s="122"/>
      <c r="BG63" s="122"/>
      <c r="BH63" s="64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64"/>
      <c r="BT63" s="122"/>
      <c r="BU63" s="122"/>
      <c r="BV63" s="64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64"/>
      <c r="CH63" s="122"/>
      <c r="CI63" s="122"/>
      <c r="CJ63" s="122"/>
      <c r="CK63" s="122"/>
      <c r="CL63" s="122"/>
      <c r="CM63" s="122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</row>
    <row r="64" spans="1:117" ht="18">
      <c r="A64" s="31"/>
      <c r="B64" s="32"/>
      <c r="C64" s="33"/>
      <c r="D64" s="31"/>
      <c r="E64" s="44"/>
      <c r="F64" s="53"/>
      <c r="G64" s="31"/>
      <c r="H64" s="31"/>
      <c r="I64" s="31"/>
      <c r="J64" s="31"/>
      <c r="K64" s="31"/>
      <c r="L64" s="31"/>
      <c r="M64" s="31"/>
      <c r="N64" s="110" t="s">
        <v>2</v>
      </c>
      <c r="O64" s="32">
        <v>5</v>
      </c>
      <c r="P64" s="31"/>
      <c r="Q64" s="33"/>
      <c r="R64" s="33"/>
      <c r="X64" s="178" t="s">
        <v>2</v>
      </c>
      <c r="Y64" s="63">
        <f>BD18</f>
        <v>5</v>
      </c>
      <c r="Z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122"/>
      <c r="BE64" s="122"/>
      <c r="BF64" s="122"/>
      <c r="BG64" s="122"/>
      <c r="BH64" s="64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64"/>
      <c r="BT64" s="122"/>
      <c r="BU64" s="122"/>
      <c r="BV64" s="64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64"/>
      <c r="CH64" s="122"/>
      <c r="CI64" s="122"/>
      <c r="CJ64" s="122"/>
      <c r="CK64" s="122"/>
      <c r="CL64" s="122"/>
      <c r="CM64" s="122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</row>
    <row r="65" spans="1:117" ht="18">
      <c r="A65" s="31"/>
      <c r="B65" s="32"/>
      <c r="C65" s="33"/>
      <c r="D65" s="31"/>
      <c r="E65" s="44"/>
      <c r="F65" s="53"/>
      <c r="G65" s="31"/>
      <c r="H65" s="31"/>
      <c r="I65" s="31"/>
      <c r="J65" s="31"/>
      <c r="K65" s="31"/>
      <c r="L65" s="31"/>
      <c r="M65" s="31"/>
      <c r="N65" s="110"/>
      <c r="O65" s="32">
        <v>10</v>
      </c>
      <c r="P65" s="31"/>
      <c r="Q65" s="33"/>
      <c r="R65" s="33"/>
      <c r="X65" s="178"/>
      <c r="Y65" s="63">
        <f>BD20</f>
        <v>10</v>
      </c>
      <c r="Z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122"/>
      <c r="BE65" s="122"/>
      <c r="BF65" s="122"/>
      <c r="BG65" s="122"/>
      <c r="BH65" s="64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64"/>
      <c r="BT65" s="122"/>
      <c r="BU65" s="122"/>
      <c r="BV65" s="64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64"/>
      <c r="CH65" s="122"/>
      <c r="CI65" s="122"/>
      <c r="CJ65" s="122"/>
      <c r="CK65" s="122"/>
      <c r="CL65" s="122"/>
      <c r="CM65" s="122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</row>
    <row r="66" spans="1:117" ht="18">
      <c r="A66" s="31"/>
      <c r="B66" s="32"/>
      <c r="C66" s="33"/>
      <c r="D66" s="31"/>
      <c r="E66" s="44"/>
      <c r="F66" s="53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3"/>
      <c r="R66" s="33"/>
      <c r="X66" s="178"/>
      <c r="Y66" s="65"/>
      <c r="Z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122"/>
      <c r="BE66" s="122"/>
      <c r="BF66" s="122"/>
      <c r="BG66" s="122"/>
      <c r="BH66" s="64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64"/>
      <c r="BT66" s="122"/>
      <c r="BU66" s="122"/>
      <c r="BV66" s="64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64"/>
      <c r="CH66" s="122"/>
      <c r="CI66" s="122"/>
      <c r="CJ66" s="122"/>
      <c r="CK66" s="122"/>
      <c r="CL66" s="122"/>
      <c r="CM66" s="122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</row>
    <row r="67" spans="1:117" ht="18">
      <c r="A67" s="31"/>
      <c r="B67" s="32"/>
      <c r="C67" s="33"/>
      <c r="D67" s="62" t="str">
        <f aca="true" t="shared" si="28" ref="D67:O67">AQ2</f>
        <v>C</v>
      </c>
      <c r="E67" s="99" t="str">
        <f t="shared" si="28"/>
        <v>C</v>
      </c>
      <c r="F67" s="100" t="str">
        <f t="shared" si="28"/>
        <v>C</v>
      </c>
      <c r="G67" s="62" t="str">
        <f t="shared" si="28"/>
        <v>C</v>
      </c>
      <c r="H67" s="62" t="str">
        <f t="shared" si="28"/>
        <v>C</v>
      </c>
      <c r="I67" s="62" t="str">
        <f t="shared" si="28"/>
        <v>C</v>
      </c>
      <c r="J67" s="62" t="str">
        <f t="shared" si="28"/>
        <v>B</v>
      </c>
      <c r="K67" s="62" t="str">
        <f t="shared" si="28"/>
        <v>B</v>
      </c>
      <c r="L67" s="62" t="str">
        <f t="shared" si="28"/>
        <v>B</v>
      </c>
      <c r="M67" s="62" t="str">
        <f t="shared" si="28"/>
        <v>B</v>
      </c>
      <c r="N67" s="62" t="str">
        <f t="shared" si="28"/>
        <v>D</v>
      </c>
      <c r="O67" s="62" t="str">
        <f t="shared" si="28"/>
        <v>D</v>
      </c>
      <c r="P67" s="31"/>
      <c r="Q67" s="33"/>
      <c r="R67" s="33"/>
      <c r="X67" s="178" t="s">
        <v>2</v>
      </c>
      <c r="Y67" s="63">
        <f>BD21</f>
        <v>3</v>
      </c>
      <c r="Z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122"/>
      <c r="BE67" s="122"/>
      <c r="BF67" s="122"/>
      <c r="BG67" s="122"/>
      <c r="BH67" s="64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64"/>
      <c r="BT67" s="122"/>
      <c r="BU67" s="122"/>
      <c r="BV67" s="64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64"/>
      <c r="CH67" s="122"/>
      <c r="CI67" s="122"/>
      <c r="CJ67" s="122"/>
      <c r="CK67" s="122"/>
      <c r="CL67" s="122"/>
      <c r="CM67" s="122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</row>
    <row r="68" spans="1:117" ht="18">
      <c r="A68" s="31"/>
      <c r="B68" s="32"/>
      <c r="C68" s="33"/>
      <c r="D68" s="62"/>
      <c r="E68" s="99"/>
      <c r="F68" s="100"/>
      <c r="G68" s="62"/>
      <c r="H68" s="62"/>
      <c r="I68" s="62"/>
      <c r="J68" s="62"/>
      <c r="K68" s="62"/>
      <c r="L68" s="62"/>
      <c r="M68" s="62"/>
      <c r="N68" s="62"/>
      <c r="O68" s="62"/>
      <c r="P68" s="31"/>
      <c r="Q68" s="33"/>
      <c r="R68" s="33"/>
      <c r="X68" s="178"/>
      <c r="Y68" s="63">
        <f>BD23</f>
        <v>4</v>
      </c>
      <c r="Z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122"/>
      <c r="BE68" s="122"/>
      <c r="BF68" s="122"/>
      <c r="BG68" s="122"/>
      <c r="BH68" s="64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64"/>
      <c r="BT68" s="122"/>
      <c r="BU68" s="122"/>
      <c r="BV68" s="64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64"/>
      <c r="CH68" s="122"/>
      <c r="CI68" s="122"/>
      <c r="CJ68" s="122"/>
      <c r="CK68" s="122"/>
      <c r="CL68" s="122"/>
      <c r="CM68" s="122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</row>
    <row r="69" spans="1:117" ht="18">
      <c r="A69" s="31"/>
      <c r="B69" s="32"/>
      <c r="C69" s="33"/>
      <c r="D69" s="62" t="str">
        <f aca="true" t="shared" si="29" ref="D69:O69">AQ4</f>
        <v>C</v>
      </c>
      <c r="E69" s="99" t="str">
        <f t="shared" si="29"/>
        <v>C</v>
      </c>
      <c r="F69" s="100" t="str">
        <f t="shared" si="29"/>
        <v>C</v>
      </c>
      <c r="G69" s="62" t="str">
        <f t="shared" si="29"/>
        <v>C</v>
      </c>
      <c r="H69" s="62" t="str">
        <f t="shared" si="29"/>
        <v>C</v>
      </c>
      <c r="I69" s="62" t="str">
        <f t="shared" si="29"/>
        <v>C</v>
      </c>
      <c r="J69" s="62" t="str">
        <f t="shared" si="29"/>
        <v>C</v>
      </c>
      <c r="K69" s="62" t="str">
        <f t="shared" si="29"/>
        <v>B</v>
      </c>
      <c r="L69" s="62" t="str">
        <f t="shared" si="29"/>
        <v>D</v>
      </c>
      <c r="M69" s="62" t="str">
        <f t="shared" si="29"/>
        <v>D</v>
      </c>
      <c r="N69" s="62" t="str">
        <f t="shared" si="29"/>
        <v>D</v>
      </c>
      <c r="O69" s="62" t="str">
        <f t="shared" si="29"/>
        <v>D</v>
      </c>
      <c r="P69" s="31"/>
      <c r="Q69" s="33"/>
      <c r="R69" s="33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122"/>
      <c r="BE69" s="122"/>
      <c r="BF69" s="122"/>
      <c r="BG69" s="122"/>
      <c r="BH69" s="64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64"/>
      <c r="BT69" s="122"/>
      <c r="BU69" s="122"/>
      <c r="BV69" s="64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64"/>
      <c r="CH69" s="122"/>
      <c r="CI69" s="122"/>
      <c r="CJ69" s="122"/>
      <c r="CK69" s="122"/>
      <c r="CL69" s="122"/>
      <c r="CM69" s="122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</row>
    <row r="70" spans="1:117" ht="18">
      <c r="A70" s="31"/>
      <c r="B70" s="32"/>
      <c r="C70" s="33"/>
      <c r="D70" s="62"/>
      <c r="E70" s="99"/>
      <c r="F70" s="100"/>
      <c r="G70" s="62"/>
      <c r="H70" s="62"/>
      <c r="I70" s="62"/>
      <c r="J70" s="62"/>
      <c r="K70" s="62"/>
      <c r="L70" s="62"/>
      <c r="M70" s="62"/>
      <c r="N70" s="62"/>
      <c r="O70" s="62"/>
      <c r="P70" s="31"/>
      <c r="Q70" s="33"/>
      <c r="R70" s="33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122"/>
      <c r="BE70" s="122"/>
      <c r="BF70" s="122"/>
      <c r="BG70" s="122"/>
      <c r="BH70" s="64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64"/>
      <c r="BT70" s="122"/>
      <c r="BU70" s="122"/>
      <c r="BV70" s="64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64"/>
      <c r="CH70" s="122"/>
      <c r="CI70" s="122"/>
      <c r="CJ70" s="122"/>
      <c r="CK70" s="122"/>
      <c r="CL70" s="122"/>
      <c r="CM70" s="122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</row>
    <row r="71" spans="1:117" ht="18">
      <c r="A71" s="31"/>
      <c r="B71" s="32"/>
      <c r="C71" s="33"/>
      <c r="D71" s="62" t="str">
        <f aca="true" t="shared" si="30" ref="D71:O71">AQ6</f>
        <v>C</v>
      </c>
      <c r="E71" s="99" t="str">
        <f t="shared" si="30"/>
        <v>C</v>
      </c>
      <c r="F71" s="100" t="str">
        <f t="shared" si="30"/>
        <v>C</v>
      </c>
      <c r="G71" s="62" t="str">
        <f t="shared" si="30"/>
        <v>C</v>
      </c>
      <c r="H71" s="62" t="str">
        <f t="shared" si="30"/>
        <v>C</v>
      </c>
      <c r="I71" s="62" t="str">
        <f t="shared" si="30"/>
        <v>C</v>
      </c>
      <c r="J71" s="62" t="str">
        <f t="shared" si="30"/>
        <v>C</v>
      </c>
      <c r="K71" s="62" t="str">
        <f t="shared" si="30"/>
        <v>C</v>
      </c>
      <c r="L71" s="62" t="str">
        <f t="shared" si="30"/>
        <v>C</v>
      </c>
      <c r="M71" s="62" t="str">
        <f t="shared" si="30"/>
        <v>C</v>
      </c>
      <c r="N71" s="62" t="str">
        <f t="shared" si="30"/>
        <v>B</v>
      </c>
      <c r="O71" s="62" t="str">
        <f t="shared" si="30"/>
        <v>B</v>
      </c>
      <c r="P71" s="31"/>
      <c r="Q71" s="33"/>
      <c r="R71" s="33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122"/>
      <c r="BE71" s="122"/>
      <c r="BF71" s="122"/>
      <c r="BG71" s="122"/>
      <c r="BH71" s="64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64"/>
      <c r="BT71" s="122"/>
      <c r="BU71" s="122"/>
      <c r="BV71" s="64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64"/>
      <c r="CH71" s="122"/>
      <c r="CI71" s="122"/>
      <c r="CJ71" s="122"/>
      <c r="CK71" s="122"/>
      <c r="CL71" s="122"/>
      <c r="CM71" s="122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</row>
    <row r="72" spans="1:117" ht="18">
      <c r="A72" s="31"/>
      <c r="B72" s="32"/>
      <c r="C72" s="33"/>
      <c r="D72" s="62"/>
      <c r="E72" s="99"/>
      <c r="F72" s="100"/>
      <c r="G72" s="62"/>
      <c r="H72" s="62"/>
      <c r="I72" s="62"/>
      <c r="J72" s="62"/>
      <c r="K72" s="62"/>
      <c r="L72" s="62"/>
      <c r="M72" s="62"/>
      <c r="N72" s="62"/>
      <c r="O72" s="62"/>
      <c r="P72" s="31"/>
      <c r="Q72" s="33"/>
      <c r="R72" s="33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122"/>
      <c r="BE72" s="122"/>
      <c r="BF72" s="122"/>
      <c r="BG72" s="122"/>
      <c r="BH72" s="64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64"/>
      <c r="BT72" s="122"/>
      <c r="BU72" s="122"/>
      <c r="BV72" s="64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64"/>
      <c r="CH72" s="122"/>
      <c r="CI72" s="122"/>
      <c r="CJ72" s="122"/>
      <c r="CK72" s="122"/>
      <c r="CL72" s="122"/>
      <c r="CM72" s="122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</row>
    <row r="73" spans="1:18" ht="18">
      <c r="A73" s="31"/>
      <c r="B73" s="32"/>
      <c r="C73" s="33"/>
      <c r="D73" s="62"/>
      <c r="E73" s="99"/>
      <c r="F73" s="100"/>
      <c r="G73" s="62"/>
      <c r="H73" s="62"/>
      <c r="I73" s="62"/>
      <c r="J73" s="62"/>
      <c r="K73" s="62"/>
      <c r="L73" s="62"/>
      <c r="M73" s="62"/>
      <c r="N73" s="62"/>
      <c r="O73" s="62"/>
      <c r="P73" s="31"/>
      <c r="Q73" s="33"/>
      <c r="R73" s="33"/>
    </row>
    <row r="74" spans="1:18" ht="18">
      <c r="A74" s="31"/>
      <c r="B74" s="32"/>
      <c r="C74" s="33"/>
      <c r="D74" s="62" t="str">
        <f aca="true" t="shared" si="31" ref="D74:O74">AQ9</f>
        <v>C</v>
      </c>
      <c r="E74" s="99" t="str">
        <f t="shared" si="31"/>
        <v>C</v>
      </c>
      <c r="F74" s="100" t="str">
        <f t="shared" si="31"/>
        <v>C</v>
      </c>
      <c r="G74" s="62" t="str">
        <f t="shared" si="31"/>
        <v>B</v>
      </c>
      <c r="H74" s="62" t="str">
        <f t="shared" si="31"/>
        <v>D</v>
      </c>
      <c r="I74" s="62" t="str">
        <f t="shared" si="31"/>
        <v>D</v>
      </c>
      <c r="J74" s="62" t="str">
        <f t="shared" si="31"/>
        <v>D</v>
      </c>
      <c r="K74" s="62" t="str">
        <f t="shared" si="31"/>
        <v>D</v>
      </c>
      <c r="L74" s="62" t="str">
        <f t="shared" si="31"/>
        <v>D</v>
      </c>
      <c r="M74" s="62" t="str">
        <f t="shared" si="31"/>
        <v>D</v>
      </c>
      <c r="N74" s="62" t="str">
        <f t="shared" si="31"/>
        <v>D</v>
      </c>
      <c r="O74" s="62" t="str">
        <f t="shared" si="31"/>
        <v>D</v>
      </c>
      <c r="P74" s="31"/>
      <c r="Q74" s="33"/>
      <c r="R74" s="33"/>
    </row>
    <row r="75" spans="1:18" ht="18">
      <c r="A75" s="31"/>
      <c r="B75" s="32"/>
      <c r="C75" s="33"/>
      <c r="D75" s="62"/>
      <c r="E75" s="99"/>
      <c r="F75" s="100"/>
      <c r="G75" s="62"/>
      <c r="H75" s="62"/>
      <c r="I75" s="62"/>
      <c r="J75" s="62"/>
      <c r="K75" s="62"/>
      <c r="L75" s="62"/>
      <c r="M75" s="62"/>
      <c r="N75" s="62"/>
      <c r="O75" s="62"/>
      <c r="P75" s="31"/>
      <c r="Q75" s="33"/>
      <c r="R75" s="33"/>
    </row>
    <row r="76" spans="1:18" ht="18">
      <c r="A76" s="31"/>
      <c r="B76" s="32"/>
      <c r="C76" s="33"/>
      <c r="D76" s="62" t="str">
        <f aca="true" t="shared" si="32" ref="D76:O76">AQ12</f>
        <v>C</v>
      </c>
      <c r="E76" s="99" t="str">
        <f t="shared" si="32"/>
        <v>C</v>
      </c>
      <c r="F76" s="100" t="str">
        <f t="shared" si="32"/>
        <v>C</v>
      </c>
      <c r="G76" s="62" t="str">
        <f t="shared" si="32"/>
        <v>C</v>
      </c>
      <c r="H76" s="62" t="str">
        <f t="shared" si="32"/>
        <v>B</v>
      </c>
      <c r="I76" s="62" t="str">
        <f t="shared" si="32"/>
        <v>D</v>
      </c>
      <c r="J76" s="62" t="str">
        <f t="shared" si="32"/>
        <v>D</v>
      </c>
      <c r="K76" s="62" t="str">
        <f t="shared" si="32"/>
        <v>D</v>
      </c>
      <c r="L76" s="62" t="str">
        <f t="shared" si="32"/>
        <v>D</v>
      </c>
      <c r="M76" s="62" t="str">
        <f t="shared" si="32"/>
        <v>D</v>
      </c>
      <c r="N76" s="62" t="str">
        <f t="shared" si="32"/>
        <v>D</v>
      </c>
      <c r="O76" s="62" t="str">
        <f t="shared" si="32"/>
        <v>D</v>
      </c>
      <c r="P76" s="31"/>
      <c r="Q76" s="33"/>
      <c r="R76" s="33"/>
    </row>
    <row r="77" spans="1:18" ht="18">
      <c r="A77" s="31"/>
      <c r="B77" s="32"/>
      <c r="C77" s="33"/>
      <c r="D77" s="62"/>
      <c r="E77" s="99"/>
      <c r="F77" s="100"/>
      <c r="G77" s="62"/>
      <c r="H77" s="62"/>
      <c r="I77" s="62"/>
      <c r="J77" s="62"/>
      <c r="K77" s="62"/>
      <c r="L77" s="62"/>
      <c r="M77" s="62"/>
      <c r="N77" s="62"/>
      <c r="O77" s="62"/>
      <c r="P77" s="31"/>
      <c r="Q77" s="33"/>
      <c r="R77" s="33"/>
    </row>
    <row r="78" spans="1:18" ht="18">
      <c r="A78" s="31"/>
      <c r="B78" s="32"/>
      <c r="C78" s="33"/>
      <c r="D78" s="62" t="str">
        <f aca="true" t="shared" si="33" ref="D78:O78">AQ15</f>
        <v>C</v>
      </c>
      <c r="E78" s="99" t="str">
        <f t="shared" si="33"/>
        <v>C</v>
      </c>
      <c r="F78" s="101" t="str">
        <f t="shared" si="33"/>
        <v>C</v>
      </c>
      <c r="G78" s="62" t="str">
        <f t="shared" si="33"/>
        <v>C</v>
      </c>
      <c r="H78" s="62" t="str">
        <f t="shared" si="33"/>
        <v>C</v>
      </c>
      <c r="I78" s="62" t="str">
        <f t="shared" si="33"/>
        <v>C</v>
      </c>
      <c r="J78" s="62" t="str">
        <f t="shared" si="33"/>
        <v>C</v>
      </c>
      <c r="K78" s="62" t="str">
        <f t="shared" si="33"/>
        <v>C</v>
      </c>
      <c r="L78" s="62" t="str">
        <f t="shared" si="33"/>
        <v>C</v>
      </c>
      <c r="M78" s="62" t="str">
        <f t="shared" si="33"/>
        <v>D</v>
      </c>
      <c r="N78" s="62" t="str">
        <f t="shared" si="33"/>
        <v>D</v>
      </c>
      <c r="O78" s="62" t="str">
        <f t="shared" si="33"/>
        <v>D</v>
      </c>
      <c r="P78" s="31"/>
      <c r="Q78" s="33"/>
      <c r="R78" s="33"/>
    </row>
    <row r="79" spans="1:18" ht="18">
      <c r="A79" s="31"/>
      <c r="B79" s="32"/>
      <c r="C79" s="33"/>
      <c r="D79" s="62"/>
      <c r="E79" s="99"/>
      <c r="F79" s="100"/>
      <c r="G79" s="62"/>
      <c r="H79" s="62"/>
      <c r="I79" s="62"/>
      <c r="J79" s="62"/>
      <c r="K79" s="62"/>
      <c r="L79" s="62"/>
      <c r="M79" s="62"/>
      <c r="N79" s="62"/>
      <c r="O79" s="62"/>
      <c r="P79" s="31"/>
      <c r="Q79" s="33"/>
      <c r="R79" s="33"/>
    </row>
    <row r="80" spans="1:18" ht="18">
      <c r="A80" s="31"/>
      <c r="B80" s="32"/>
      <c r="C80" s="33"/>
      <c r="D80" s="62" t="str">
        <f aca="true" t="shared" si="34" ref="D80:O80">AQ18</f>
        <v>C</v>
      </c>
      <c r="E80" s="99" t="str">
        <f t="shared" si="34"/>
        <v>C</v>
      </c>
      <c r="F80" s="100" t="str">
        <f t="shared" si="34"/>
        <v>C</v>
      </c>
      <c r="G80" s="62" t="str">
        <f t="shared" si="34"/>
        <v>C</v>
      </c>
      <c r="H80" s="62" t="str">
        <f t="shared" si="34"/>
        <v>C</v>
      </c>
      <c r="I80" s="62" t="str">
        <f t="shared" si="34"/>
        <v>B</v>
      </c>
      <c r="J80" s="62" t="str">
        <f t="shared" si="34"/>
        <v>B</v>
      </c>
      <c r="K80" s="62" t="str">
        <f t="shared" si="34"/>
        <v>B</v>
      </c>
      <c r="L80" s="62" t="str">
        <f t="shared" si="34"/>
        <v>B</v>
      </c>
      <c r="M80" s="62" t="str">
        <f t="shared" si="34"/>
        <v>B</v>
      </c>
      <c r="N80" s="62" t="str">
        <f t="shared" si="34"/>
        <v>D</v>
      </c>
      <c r="O80" s="62" t="str">
        <f t="shared" si="34"/>
        <v>D</v>
      </c>
      <c r="P80" s="31"/>
      <c r="Q80" s="33"/>
      <c r="R80" s="33"/>
    </row>
    <row r="81" spans="1:18" ht="18">
      <c r="A81" s="31"/>
      <c r="B81" s="32"/>
      <c r="C81" s="33"/>
      <c r="D81" s="62"/>
      <c r="E81" s="99"/>
      <c r="F81" s="100"/>
      <c r="G81" s="62"/>
      <c r="H81" s="62"/>
      <c r="I81" s="62"/>
      <c r="J81" s="62"/>
      <c r="K81" s="62"/>
      <c r="L81" s="62"/>
      <c r="M81" s="62"/>
      <c r="N81" s="62"/>
      <c r="O81" s="62"/>
      <c r="P81" s="31"/>
      <c r="Q81" s="33"/>
      <c r="R81" s="33"/>
    </row>
    <row r="82" spans="1:18" ht="18">
      <c r="A82" s="31"/>
      <c r="B82" s="32"/>
      <c r="C82" s="33"/>
      <c r="D82" s="62" t="str">
        <f aca="true" t="shared" si="35" ref="D82:O82">AQ21</f>
        <v>C</v>
      </c>
      <c r="E82" s="99" t="str">
        <f t="shared" si="35"/>
        <v>C</v>
      </c>
      <c r="F82" s="100" t="str">
        <f t="shared" si="35"/>
        <v>C</v>
      </c>
      <c r="G82" s="62" t="str">
        <f t="shared" si="35"/>
        <v>B</v>
      </c>
      <c r="H82" s="62" t="str">
        <f t="shared" si="35"/>
        <v>D</v>
      </c>
      <c r="I82" s="62" t="str">
        <f t="shared" si="35"/>
        <v>D</v>
      </c>
      <c r="J82" s="62" t="str">
        <f t="shared" si="35"/>
        <v>D</v>
      </c>
      <c r="K82" s="62" t="str">
        <f t="shared" si="35"/>
        <v>D</v>
      </c>
      <c r="L82" s="62" t="str">
        <f t="shared" si="35"/>
        <v>D</v>
      </c>
      <c r="M82" s="62" t="str">
        <f t="shared" si="35"/>
        <v>D</v>
      </c>
      <c r="N82" s="62" t="str">
        <f t="shared" si="35"/>
        <v>D</v>
      </c>
      <c r="O82" s="62" t="str">
        <f t="shared" si="35"/>
        <v>D</v>
      </c>
      <c r="P82" s="31"/>
      <c r="Q82" s="33"/>
      <c r="R82" s="33"/>
    </row>
    <row r="83" spans="1:18" ht="18">
      <c r="A83" s="31"/>
      <c r="B83" s="32"/>
      <c r="C83" s="33"/>
      <c r="D83" s="31"/>
      <c r="E83" s="44"/>
      <c r="F83" s="53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3"/>
      <c r="R83" s="33"/>
    </row>
    <row r="84" spans="1:18" ht="18">
      <c r="A84" s="31"/>
      <c r="B84" s="32"/>
      <c r="C84" s="33"/>
      <c r="D84" s="31"/>
      <c r="E84" s="44"/>
      <c r="F84" s="53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3"/>
      <c r="R84" s="33"/>
    </row>
    <row r="85" spans="1:18" ht="18">
      <c r="A85" s="31"/>
      <c r="B85" s="32"/>
      <c r="C85" s="33"/>
      <c r="D85" s="31"/>
      <c r="E85" s="44"/>
      <c r="F85" s="53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3"/>
      <c r="R85" s="33"/>
    </row>
    <row r="92" spans="1:20" ht="18.75">
      <c r="A92" s="128" t="str">
        <f>CONCATENATE("Correction Frac14",AC5)</f>
        <v>Correction Frac14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</row>
    <row r="94" spans="18:19" ht="18">
      <c r="R94" s="4"/>
      <c r="S94" s="4"/>
    </row>
    <row r="96" spans="18:19" ht="18">
      <c r="R96" s="4"/>
      <c r="S96" s="4"/>
    </row>
    <row r="98" spans="18:19" ht="18">
      <c r="R98" s="4"/>
      <c r="S98" s="4"/>
    </row>
    <row r="100" spans="18:19" ht="18">
      <c r="R100" s="4"/>
      <c r="S100" s="4"/>
    </row>
    <row r="102" spans="18:19" ht="18">
      <c r="R102" s="4"/>
      <c r="S102" s="4"/>
    </row>
    <row r="104" spans="18:19" ht="18">
      <c r="R104" s="4"/>
      <c r="S104" s="4"/>
    </row>
    <row r="106" spans="18:19" ht="18">
      <c r="R106" s="4"/>
      <c r="S106" s="4"/>
    </row>
    <row r="108" spans="18:19" ht="18">
      <c r="R108" s="4"/>
      <c r="S108" s="4"/>
    </row>
    <row r="112" spans="4:27" ht="18">
      <c r="D112" s="23"/>
      <c r="E112" s="45"/>
      <c r="F112" s="54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AA112" s="28" t="s">
        <v>140</v>
      </c>
    </row>
    <row r="113" spans="4:16" ht="18">
      <c r="D113" s="23"/>
      <c r="E113" s="45"/>
      <c r="F113" s="54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4:16" ht="18">
      <c r="D114" s="23"/>
      <c r="E114" s="45"/>
      <c r="F114" s="54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4:16" ht="18">
      <c r="D115" s="23"/>
      <c r="E115" s="45"/>
      <c r="F115" s="54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4:16" ht="18">
      <c r="D116" s="23"/>
      <c r="E116" s="45"/>
      <c r="F116" s="54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4:16" ht="18">
      <c r="D117" s="23"/>
      <c r="E117" s="45"/>
      <c r="F117" s="54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4:16" ht="18">
      <c r="D118" s="23"/>
      <c r="E118" s="45"/>
      <c r="F118" s="54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4:16" ht="18">
      <c r="D119" s="23"/>
      <c r="E119" s="45"/>
      <c r="F119" s="54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4:16" ht="18">
      <c r="D120" s="23"/>
      <c r="E120" s="45"/>
      <c r="F120" s="54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4:16" ht="18">
      <c r="D121" s="23"/>
      <c r="E121" s="45"/>
      <c r="F121" s="54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4:16" ht="18">
      <c r="D122" s="23"/>
      <c r="E122" s="45"/>
      <c r="F122" s="54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4:16" ht="18">
      <c r="D123" s="23"/>
      <c r="E123" s="45"/>
      <c r="F123" s="54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4:16" ht="18">
      <c r="D124" s="23"/>
      <c r="E124" s="45"/>
      <c r="F124" s="54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4:16" ht="18">
      <c r="D125" s="23"/>
      <c r="E125" s="45"/>
      <c r="F125" s="54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4:16" ht="18">
      <c r="D126" s="23"/>
      <c r="E126" s="45"/>
      <c r="F126" s="54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4:35" ht="45.75">
      <c r="D127" s="23"/>
      <c r="E127" s="45"/>
      <c r="F127" s="54"/>
      <c r="G127" s="23"/>
      <c r="H127" s="23"/>
      <c r="I127" s="23"/>
      <c r="J127" s="23"/>
      <c r="K127" s="23"/>
      <c r="L127" s="23"/>
      <c r="M127" s="23"/>
      <c r="N127" s="23"/>
      <c r="O127" s="23"/>
      <c r="P127" s="175" t="s">
        <v>128</v>
      </c>
      <c r="Q127" s="175"/>
      <c r="R127" s="29"/>
      <c r="S127" s="29"/>
      <c r="T127" s="176" t="s">
        <v>141</v>
      </c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2" t="str">
        <f>IF($AB$4=1,"«",IF($AB$4=2,"««",IF($AB$4=3,"«««")))</f>
        <v>««</v>
      </c>
      <c r="AG127" s="173" t="str">
        <f>CONCATENATE("Frac14",$AC$5)</f>
        <v>Frac14</v>
      </c>
      <c r="AH127" s="173"/>
      <c r="AI127" s="173"/>
    </row>
    <row r="128" spans="4:35" ht="45.75">
      <c r="D128" s="23"/>
      <c r="E128" s="45"/>
      <c r="F128" s="54"/>
      <c r="G128" s="23"/>
      <c r="H128" s="23"/>
      <c r="I128" s="23"/>
      <c r="J128" s="23"/>
      <c r="K128" s="23"/>
      <c r="L128" s="23"/>
      <c r="M128" s="23"/>
      <c r="N128" s="23"/>
      <c r="O128" s="23"/>
      <c r="P128" s="175"/>
      <c r="Q128" s="175"/>
      <c r="R128" s="29"/>
      <c r="S128" s="29"/>
      <c r="T128" s="177" t="s">
        <v>129</v>
      </c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2"/>
      <c r="AG128" s="173"/>
      <c r="AH128" s="173"/>
      <c r="AI128" s="173"/>
    </row>
    <row r="129" spans="4:35" ht="18">
      <c r="D129" s="23"/>
      <c r="E129" s="45"/>
      <c r="F129" s="54"/>
      <c r="G129" s="23"/>
      <c r="H129" s="23"/>
      <c r="I129" s="23"/>
      <c r="J129" s="23"/>
      <c r="K129" s="23"/>
      <c r="L129" s="23"/>
      <c r="M129" s="23"/>
      <c r="N129" s="23"/>
      <c r="O129" s="23"/>
      <c r="Q129" s="17"/>
      <c r="R129" s="17"/>
      <c r="S129" s="17"/>
      <c r="T129" s="48"/>
      <c r="AH129" s="1"/>
      <c r="AI129"/>
    </row>
    <row r="130" spans="4:35" ht="18">
      <c r="D130" s="23"/>
      <c r="E130" s="45"/>
      <c r="F130" s="54"/>
      <c r="G130" s="23"/>
      <c r="H130" s="23"/>
      <c r="I130" s="23"/>
      <c r="J130" s="23"/>
      <c r="K130" s="23"/>
      <c r="L130" s="23"/>
      <c r="M130" s="23"/>
      <c r="N130" s="23"/>
      <c r="O130" s="23"/>
      <c r="P130" s="16" t="s">
        <v>130</v>
      </c>
      <c r="Q130" s="17"/>
      <c r="R130" s="17"/>
      <c r="S130" s="17"/>
      <c r="T130" s="48"/>
      <c r="AH130" s="1"/>
      <c r="AI130"/>
    </row>
    <row r="131" spans="4:35" ht="18">
      <c r="D131" s="23"/>
      <c r="E131" s="45"/>
      <c r="F131" s="54"/>
      <c r="G131" s="23"/>
      <c r="H131" s="23"/>
      <c r="I131" s="23"/>
      <c r="J131" s="23"/>
      <c r="K131" s="23"/>
      <c r="L131" s="23"/>
      <c r="M131" s="23"/>
      <c r="N131" s="23"/>
      <c r="O131" s="23"/>
      <c r="P131" s="16" t="s">
        <v>131</v>
      </c>
      <c r="Q131" s="17"/>
      <c r="R131" s="17"/>
      <c r="S131" s="17"/>
      <c r="T131" s="48"/>
      <c r="AH131" s="1"/>
      <c r="AI131"/>
    </row>
    <row r="132" spans="4:35" ht="18">
      <c r="D132" s="23"/>
      <c r="E132" s="45"/>
      <c r="F132" s="54"/>
      <c r="G132" s="23"/>
      <c r="H132" s="23"/>
      <c r="I132" s="23"/>
      <c r="J132" s="23"/>
      <c r="K132" s="23"/>
      <c r="L132" s="23"/>
      <c r="M132" s="23"/>
      <c r="N132" s="23"/>
      <c r="O132" s="23"/>
      <c r="Q132" s="17"/>
      <c r="R132" s="17"/>
      <c r="S132" s="17"/>
      <c r="T132" s="48"/>
      <c r="AH132" s="1"/>
      <c r="AI132"/>
    </row>
    <row r="133" spans="4:35" ht="18">
      <c r="D133" s="23"/>
      <c r="E133" s="45"/>
      <c r="F133" s="54"/>
      <c r="G133" s="23"/>
      <c r="H133" s="23"/>
      <c r="I133" s="23"/>
      <c r="J133" s="23"/>
      <c r="K133" s="23"/>
      <c r="L133" s="23"/>
      <c r="M133" s="23"/>
      <c r="N133" s="23"/>
      <c r="O133" s="23"/>
      <c r="Q133" s="18">
        <v>5</v>
      </c>
      <c r="R133" s="30"/>
      <c r="S133" s="30"/>
      <c r="T133" s="174" t="s">
        <v>2</v>
      </c>
      <c r="U133" s="42"/>
      <c r="V133" s="36"/>
      <c r="W133" s="15"/>
      <c r="X133" s="15"/>
      <c r="Y133" s="15"/>
      <c r="Z133" s="14"/>
      <c r="AA133" s="14"/>
      <c r="AB133" s="14"/>
      <c r="AC133" s="14"/>
      <c r="AD133" s="14"/>
      <c r="AH133" s="1"/>
      <c r="AI133"/>
    </row>
    <row r="134" spans="4:35" ht="18">
      <c r="D134" s="23"/>
      <c r="E134" s="45"/>
      <c r="F134" s="54"/>
      <c r="G134" s="23"/>
      <c r="H134" s="23"/>
      <c r="I134" s="23"/>
      <c r="J134" s="23"/>
      <c r="K134" s="23"/>
      <c r="L134" s="23"/>
      <c r="M134" s="23"/>
      <c r="N134" s="23"/>
      <c r="O134" s="23"/>
      <c r="Q134" s="17">
        <v>10</v>
      </c>
      <c r="R134" s="17"/>
      <c r="S134" s="17"/>
      <c r="T134" s="174"/>
      <c r="AH134" s="1"/>
      <c r="AI134"/>
    </row>
    <row r="135" spans="4:35" ht="18">
      <c r="D135" s="23"/>
      <c r="E135" s="45"/>
      <c r="F135" s="54"/>
      <c r="G135" s="23"/>
      <c r="H135" s="23"/>
      <c r="I135" s="23"/>
      <c r="J135" s="23"/>
      <c r="K135" s="23"/>
      <c r="L135" s="23"/>
      <c r="M135" s="23"/>
      <c r="N135" s="23"/>
      <c r="O135" s="23"/>
      <c r="Q135" s="17"/>
      <c r="R135" s="17"/>
      <c r="S135" s="17"/>
      <c r="T135" s="48"/>
      <c r="AH135" s="1"/>
      <c r="AI135"/>
    </row>
    <row r="136" spans="17:35" ht="18">
      <c r="Q136" s="18">
        <f>BD2</f>
        <v>6</v>
      </c>
      <c r="R136" s="30"/>
      <c r="S136" s="30"/>
      <c r="T136" s="174" t="s">
        <v>2</v>
      </c>
      <c r="AH136" s="1"/>
      <c r="AI136"/>
    </row>
    <row r="137" spans="17:35" ht="18">
      <c r="Q137" s="17">
        <f>BD3</f>
        <v>10</v>
      </c>
      <c r="R137" s="17"/>
      <c r="S137" s="17"/>
      <c r="T137" s="174"/>
      <c r="AH137" s="1"/>
      <c r="AI137"/>
    </row>
    <row r="138" spans="4:35" ht="18">
      <c r="D138" s="23"/>
      <c r="E138" s="45"/>
      <c r="F138" s="54"/>
      <c r="G138" s="23"/>
      <c r="H138" s="23"/>
      <c r="I138" s="23"/>
      <c r="J138" s="23"/>
      <c r="K138" s="23"/>
      <c r="L138" s="23"/>
      <c r="M138" s="23"/>
      <c r="N138" s="23"/>
      <c r="O138" s="23"/>
      <c r="Q138" s="18">
        <f>BD4</f>
        <v>7</v>
      </c>
      <c r="R138" s="30"/>
      <c r="S138" s="30"/>
      <c r="T138" s="174" t="s">
        <v>2</v>
      </c>
      <c r="AH138" s="1"/>
      <c r="AI138"/>
    </row>
    <row r="139" spans="4:35" ht="18">
      <c r="D139" s="23"/>
      <c r="E139" s="45"/>
      <c r="F139" s="54"/>
      <c r="G139" s="23"/>
      <c r="H139" s="23"/>
      <c r="I139" s="23"/>
      <c r="J139" s="23"/>
      <c r="K139" s="23"/>
      <c r="L139" s="23"/>
      <c r="M139" s="23"/>
      <c r="N139" s="23"/>
      <c r="O139" s="23"/>
      <c r="Q139" s="17">
        <f>BD5</f>
        <v>8</v>
      </c>
      <c r="R139" s="17"/>
      <c r="S139" s="17"/>
      <c r="T139" s="174"/>
      <c r="AH139" s="1"/>
      <c r="AI139"/>
    </row>
    <row r="140" spans="4:35" ht="18">
      <c r="D140" s="23"/>
      <c r="E140" s="45"/>
      <c r="F140" s="54"/>
      <c r="G140" s="23"/>
      <c r="H140" s="23"/>
      <c r="I140" s="23"/>
      <c r="J140" s="23"/>
      <c r="K140" s="23"/>
      <c r="L140" s="23"/>
      <c r="M140" s="23"/>
      <c r="N140" s="23"/>
      <c r="O140" s="23"/>
      <c r="Q140" s="18">
        <f>BD6</f>
        <v>10</v>
      </c>
      <c r="R140" s="30"/>
      <c r="S140" s="30"/>
      <c r="T140" s="174" t="s">
        <v>2</v>
      </c>
      <c r="AH140" s="1"/>
      <c r="AI140"/>
    </row>
    <row r="141" spans="4:35" ht="18">
      <c r="D141" s="23"/>
      <c r="E141" s="45"/>
      <c r="F141" s="54"/>
      <c r="G141" s="23"/>
      <c r="H141" s="23"/>
      <c r="I141" s="23"/>
      <c r="J141" s="23"/>
      <c r="K141" s="23"/>
      <c r="L141" s="23"/>
      <c r="M141" s="23"/>
      <c r="N141" s="23"/>
      <c r="O141" s="23"/>
      <c r="Q141" s="17">
        <f>BD8</f>
        <v>12</v>
      </c>
      <c r="R141" s="17"/>
      <c r="S141" s="17"/>
      <c r="T141" s="174"/>
      <c r="AH141" s="1"/>
      <c r="AI141"/>
    </row>
    <row r="142" spans="4:35" ht="18">
      <c r="D142" s="23"/>
      <c r="E142" s="45"/>
      <c r="F142" s="54"/>
      <c r="G142" s="23"/>
      <c r="H142" s="23"/>
      <c r="I142" s="23"/>
      <c r="J142" s="23"/>
      <c r="K142" s="23"/>
      <c r="L142" s="23"/>
      <c r="M142" s="23"/>
      <c r="N142" s="23"/>
      <c r="O142" s="23"/>
      <c r="Q142" s="18">
        <f>BD9</f>
        <v>3</v>
      </c>
      <c r="R142" s="30"/>
      <c r="S142" s="30"/>
      <c r="T142" s="174" t="s">
        <v>2</v>
      </c>
      <c r="AH142" s="1"/>
      <c r="AI142"/>
    </row>
    <row r="143" spans="4:35" ht="18">
      <c r="D143" s="23"/>
      <c r="E143" s="45"/>
      <c r="F143" s="54"/>
      <c r="G143" s="23"/>
      <c r="H143" s="23"/>
      <c r="I143" s="23"/>
      <c r="J143" s="23"/>
      <c r="K143" s="23"/>
      <c r="L143" s="23"/>
      <c r="M143" s="23"/>
      <c r="N143" s="23"/>
      <c r="O143" s="23"/>
      <c r="Q143" s="17">
        <f>BD11</f>
        <v>4</v>
      </c>
      <c r="R143" s="17"/>
      <c r="S143" s="17"/>
      <c r="T143" s="174"/>
      <c r="AH143" s="1"/>
      <c r="AI143"/>
    </row>
    <row r="144" spans="4:35" ht="18">
      <c r="D144" s="23"/>
      <c r="E144" s="45"/>
      <c r="F144" s="54"/>
      <c r="G144" s="23"/>
      <c r="H144" s="23"/>
      <c r="I144" s="23"/>
      <c r="J144" s="23"/>
      <c r="K144" s="23"/>
      <c r="L144" s="23"/>
      <c r="M144" s="23"/>
      <c r="N144" s="23"/>
      <c r="O144" s="23"/>
      <c r="Q144" s="18">
        <f>BD12</f>
        <v>4</v>
      </c>
      <c r="R144" s="30"/>
      <c r="S144" s="30"/>
      <c r="T144" s="174" t="s">
        <v>2</v>
      </c>
      <c r="AH144" s="1"/>
      <c r="AI144"/>
    </row>
    <row r="145" spans="4:35" ht="18">
      <c r="D145" s="23"/>
      <c r="E145" s="45"/>
      <c r="F145" s="54"/>
      <c r="G145" s="23"/>
      <c r="H145" s="23"/>
      <c r="I145" s="23"/>
      <c r="J145" s="23"/>
      <c r="K145" s="23"/>
      <c r="L145" s="23"/>
      <c r="M145" s="23"/>
      <c r="N145" s="23"/>
      <c r="O145" s="23"/>
      <c r="Q145" s="17">
        <f>BD14</f>
        <v>5</v>
      </c>
      <c r="R145" s="17"/>
      <c r="S145" s="17"/>
      <c r="T145" s="174"/>
      <c r="AH145" s="1"/>
      <c r="AI145"/>
    </row>
    <row r="146" spans="4:35" ht="18">
      <c r="D146" s="23"/>
      <c r="E146" s="45"/>
      <c r="F146" s="54"/>
      <c r="G146" s="23"/>
      <c r="H146" s="23"/>
      <c r="I146" s="23"/>
      <c r="J146" s="23"/>
      <c r="K146" s="23"/>
      <c r="L146" s="23"/>
      <c r="M146" s="23"/>
      <c r="N146" s="23"/>
      <c r="O146" s="23"/>
      <c r="Q146" s="18">
        <f>BD15</f>
        <v>9</v>
      </c>
      <c r="R146" s="30"/>
      <c r="S146" s="30"/>
      <c r="T146" s="174" t="s">
        <v>2</v>
      </c>
      <c r="AH146" s="1"/>
      <c r="AI146"/>
    </row>
    <row r="147" spans="4:35" ht="18">
      <c r="D147" s="23"/>
      <c r="E147" s="45"/>
      <c r="F147" s="54"/>
      <c r="G147" s="23"/>
      <c r="H147" s="23"/>
      <c r="I147" s="23"/>
      <c r="J147" s="23"/>
      <c r="K147" s="23"/>
      <c r="L147" s="23"/>
      <c r="M147" s="23"/>
      <c r="N147" s="23"/>
      <c r="O147" s="23"/>
      <c r="Q147" s="17">
        <f>BD17</f>
        <v>9</v>
      </c>
      <c r="R147" s="17"/>
      <c r="S147" s="17"/>
      <c r="T147" s="174"/>
      <c r="AH147" s="1"/>
      <c r="AI147"/>
    </row>
    <row r="148" spans="4:35" ht="18">
      <c r="D148" s="23"/>
      <c r="E148" s="45"/>
      <c r="F148" s="54"/>
      <c r="G148" s="23"/>
      <c r="H148" s="23"/>
      <c r="I148" s="23"/>
      <c r="J148" s="23"/>
      <c r="K148" s="23"/>
      <c r="L148" s="23"/>
      <c r="M148" s="23"/>
      <c r="N148" s="23"/>
      <c r="O148" s="23"/>
      <c r="Q148" s="18">
        <f>BD18</f>
        <v>5</v>
      </c>
      <c r="R148" s="30"/>
      <c r="S148" s="30"/>
      <c r="T148" s="174" t="s">
        <v>2</v>
      </c>
      <c r="AH148" s="1"/>
      <c r="AI148"/>
    </row>
    <row r="149" spans="4:35" ht="18">
      <c r="D149" s="23"/>
      <c r="E149" s="45"/>
      <c r="F149" s="54"/>
      <c r="G149" s="23"/>
      <c r="H149" s="23"/>
      <c r="I149" s="23"/>
      <c r="J149" s="23"/>
      <c r="K149" s="23"/>
      <c r="L149" s="23"/>
      <c r="M149" s="23"/>
      <c r="N149" s="23"/>
      <c r="O149" s="23"/>
      <c r="Q149" s="17">
        <f>BD20</f>
        <v>10</v>
      </c>
      <c r="R149" s="17"/>
      <c r="S149" s="17"/>
      <c r="T149" s="174"/>
      <c r="AH149" s="1"/>
      <c r="AI149"/>
    </row>
    <row r="150" spans="4:35" ht="18">
      <c r="D150" s="23"/>
      <c r="E150" s="45"/>
      <c r="F150" s="54"/>
      <c r="G150" s="23"/>
      <c r="H150" s="23"/>
      <c r="I150" s="23"/>
      <c r="J150" s="23"/>
      <c r="K150" s="23"/>
      <c r="L150" s="23"/>
      <c r="M150" s="23"/>
      <c r="N150" s="23"/>
      <c r="O150" s="23"/>
      <c r="Q150" s="18">
        <f>BD21</f>
        <v>3</v>
      </c>
      <c r="R150" s="30"/>
      <c r="S150" s="30"/>
      <c r="T150" s="174" t="s">
        <v>2</v>
      </c>
      <c r="AH150" s="1"/>
      <c r="AI150"/>
    </row>
    <row r="151" spans="4:35" ht="18">
      <c r="D151" s="23"/>
      <c r="E151" s="45"/>
      <c r="F151" s="54"/>
      <c r="G151" s="23"/>
      <c r="H151" s="23"/>
      <c r="I151" s="23"/>
      <c r="J151" s="23"/>
      <c r="K151" s="23"/>
      <c r="L151" s="23"/>
      <c r="M151" s="23"/>
      <c r="N151" s="23"/>
      <c r="O151" s="23"/>
      <c r="Q151" s="17">
        <f>BD23</f>
        <v>4</v>
      </c>
      <c r="R151" s="17"/>
      <c r="S151" s="17"/>
      <c r="T151" s="174"/>
      <c r="AH151" s="1"/>
      <c r="AI151"/>
    </row>
    <row r="152" spans="4:35" ht="18">
      <c r="D152" s="23"/>
      <c r="E152" s="45"/>
      <c r="F152" s="54"/>
      <c r="G152" s="23"/>
      <c r="H152" s="23"/>
      <c r="I152" s="23"/>
      <c r="J152" s="23"/>
      <c r="K152" s="23"/>
      <c r="L152" s="23"/>
      <c r="M152" s="23"/>
      <c r="N152" s="23"/>
      <c r="O152" s="23"/>
      <c r="Q152" s="17"/>
      <c r="R152" s="17"/>
      <c r="S152" s="17"/>
      <c r="T152" s="48"/>
      <c r="AH152" s="1"/>
      <c r="AI152"/>
    </row>
    <row r="153" spans="4:35" ht="18">
      <c r="D153" s="23"/>
      <c r="E153" s="45"/>
      <c r="F153" s="54"/>
      <c r="G153" s="23"/>
      <c r="H153" s="23"/>
      <c r="I153" s="23"/>
      <c r="J153" s="23"/>
      <c r="K153" s="23"/>
      <c r="L153" s="23"/>
      <c r="M153" s="23"/>
      <c r="N153" s="23"/>
      <c r="O153" s="23"/>
      <c r="Q153" s="17"/>
      <c r="R153" s="17"/>
      <c r="S153" s="17"/>
      <c r="T153" s="48"/>
      <c r="AH153" s="1"/>
      <c r="AI153"/>
    </row>
    <row r="154" spans="4:16" ht="18">
      <c r="D154" s="23"/>
      <c r="E154" s="45"/>
      <c r="F154" s="54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4:16" ht="18">
      <c r="D155" s="23"/>
      <c r="E155" s="45"/>
      <c r="F155" s="54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4:16" ht="18">
      <c r="D156" s="23"/>
      <c r="E156" s="45"/>
      <c r="F156" s="54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4:16" ht="18">
      <c r="D157" s="23"/>
      <c r="E157" s="45"/>
      <c r="F157" s="54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4:16" ht="18">
      <c r="D158" s="23"/>
      <c r="E158" s="45"/>
      <c r="F158" s="54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4:16" ht="18">
      <c r="D159" s="23"/>
      <c r="E159" s="45"/>
      <c r="F159" s="54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4:16" ht="18">
      <c r="D160" s="23"/>
      <c r="E160" s="45"/>
      <c r="F160" s="54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4:16" ht="18">
      <c r="D161" s="23"/>
      <c r="E161" s="45"/>
      <c r="F161" s="54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</sheetData>
  <sheetProtection/>
  <mergeCells count="127">
    <mergeCell ref="T24:U24"/>
    <mergeCell ref="T27:U27"/>
    <mergeCell ref="F18:F19"/>
    <mergeCell ref="A92:T92"/>
    <mergeCell ref="X58:X60"/>
    <mergeCell ref="X61:X63"/>
    <mergeCell ref="O59:O60"/>
    <mergeCell ref="C60:N60"/>
    <mergeCell ref="N64:N65"/>
    <mergeCell ref="P59:T60"/>
    <mergeCell ref="F21:F22"/>
    <mergeCell ref="F24:F25"/>
    <mergeCell ref="X55:X57"/>
    <mergeCell ref="A59:B60"/>
    <mergeCell ref="C59:N59"/>
    <mergeCell ref="F27:F28"/>
    <mergeCell ref="A40:T40"/>
    <mergeCell ref="X49:X51"/>
    <mergeCell ref="X52:X54"/>
    <mergeCell ref="X46:X48"/>
    <mergeCell ref="T144:T145"/>
    <mergeCell ref="T146:T147"/>
    <mergeCell ref="T148:T149"/>
    <mergeCell ref="T150:T151"/>
    <mergeCell ref="T136:T137"/>
    <mergeCell ref="T138:T139"/>
    <mergeCell ref="T140:T141"/>
    <mergeCell ref="T142:T143"/>
    <mergeCell ref="CI2:CI3"/>
    <mergeCell ref="CK2:CK3"/>
    <mergeCell ref="T133:T134"/>
    <mergeCell ref="P127:Q128"/>
    <mergeCell ref="T127:AE127"/>
    <mergeCell ref="T128:AE128"/>
    <mergeCell ref="X64:X66"/>
    <mergeCell ref="X67:X68"/>
    <mergeCell ref="CI6:CI8"/>
    <mergeCell ref="CK6:CK8"/>
    <mergeCell ref="AF127:AF128"/>
    <mergeCell ref="AG127:AI128"/>
    <mergeCell ref="CI18:CI20"/>
    <mergeCell ref="CK18:CK20"/>
    <mergeCell ref="CI21:CI23"/>
    <mergeCell ref="CK21:CK23"/>
    <mergeCell ref="CE18:CE20"/>
    <mergeCell ref="BH18:BH20"/>
    <mergeCell ref="BK18:BK20"/>
    <mergeCell ref="BN18:BN20"/>
    <mergeCell ref="CI15:CI17"/>
    <mergeCell ref="CK15:CK17"/>
    <mergeCell ref="CI4:CI5"/>
    <mergeCell ref="CK4:CK5"/>
    <mergeCell ref="CI9:CI11"/>
    <mergeCell ref="CK9:CK11"/>
    <mergeCell ref="CI12:CI14"/>
    <mergeCell ref="CK12:CK14"/>
    <mergeCell ref="BH2:BH3"/>
    <mergeCell ref="BK2:BK3"/>
    <mergeCell ref="BN2:BN3"/>
    <mergeCell ref="BQ2:BQ3"/>
    <mergeCell ref="BV2:BV3"/>
    <mergeCell ref="BY2:BY3"/>
    <mergeCell ref="CB2:CB3"/>
    <mergeCell ref="CE2:CE3"/>
    <mergeCell ref="BH4:BH5"/>
    <mergeCell ref="BK4:BK5"/>
    <mergeCell ref="BN4:BN5"/>
    <mergeCell ref="BQ4:BQ5"/>
    <mergeCell ref="BV4:BV5"/>
    <mergeCell ref="BY4:BY5"/>
    <mergeCell ref="CB4:CB5"/>
    <mergeCell ref="CE4:CE5"/>
    <mergeCell ref="BH6:BH8"/>
    <mergeCell ref="BK6:BK8"/>
    <mergeCell ref="BN6:BN8"/>
    <mergeCell ref="BQ6:BQ8"/>
    <mergeCell ref="BV6:BV8"/>
    <mergeCell ref="BY6:BY8"/>
    <mergeCell ref="CB6:CB8"/>
    <mergeCell ref="CE6:CE8"/>
    <mergeCell ref="BH9:BH11"/>
    <mergeCell ref="BK9:BK11"/>
    <mergeCell ref="BN9:BN11"/>
    <mergeCell ref="BQ9:BQ11"/>
    <mergeCell ref="BV9:BV11"/>
    <mergeCell ref="BY9:BY11"/>
    <mergeCell ref="CB9:CB11"/>
    <mergeCell ref="CE9:CE11"/>
    <mergeCell ref="BH12:BH14"/>
    <mergeCell ref="BK12:BK14"/>
    <mergeCell ref="BN12:BN14"/>
    <mergeCell ref="BQ12:BQ14"/>
    <mergeCell ref="BV12:BV14"/>
    <mergeCell ref="BY12:BY14"/>
    <mergeCell ref="CB12:CB14"/>
    <mergeCell ref="CE12:CE14"/>
    <mergeCell ref="CE15:CE17"/>
    <mergeCell ref="BH15:BH17"/>
    <mergeCell ref="BK15:BK17"/>
    <mergeCell ref="BN15:BN17"/>
    <mergeCell ref="BQ15:BQ17"/>
    <mergeCell ref="CE21:CE23"/>
    <mergeCell ref="BH21:BH23"/>
    <mergeCell ref="BK21:BK23"/>
    <mergeCell ref="BN21:BN23"/>
    <mergeCell ref="BQ21:BQ23"/>
    <mergeCell ref="BV15:BV17"/>
    <mergeCell ref="BY15:BY17"/>
    <mergeCell ref="CB15:CB17"/>
    <mergeCell ref="BQ18:BQ20"/>
    <mergeCell ref="T18:U18"/>
    <mergeCell ref="BV21:BV23"/>
    <mergeCell ref="BY21:BY23"/>
    <mergeCell ref="CB21:CB23"/>
    <mergeCell ref="BV18:BV20"/>
    <mergeCell ref="BY18:BY20"/>
    <mergeCell ref="CB18:CB20"/>
    <mergeCell ref="T21:U21"/>
    <mergeCell ref="A1:AD2"/>
    <mergeCell ref="T5:U5"/>
    <mergeCell ref="T12:U12"/>
    <mergeCell ref="T15:U15"/>
    <mergeCell ref="F6:F7"/>
    <mergeCell ref="F9:F10"/>
    <mergeCell ref="F12:F13"/>
    <mergeCell ref="T6:U6"/>
    <mergeCell ref="F15:F16"/>
  </mergeCells>
  <conditionalFormatting sqref="AG2:AL2">
    <cfRule type="cellIs" priority="1" dxfId="0" operator="equal" stopIfTrue="1">
      <formula>"C"</formula>
    </cfRule>
    <cfRule type="cellIs" priority="2" dxfId="1" operator="equal" stopIfTrue="1">
      <formula>"B"</formula>
    </cfRule>
    <cfRule type="cellIs" priority="3" dxfId="2" operator="equal" stopIfTrue="1">
      <formula>"D"</formula>
    </cfRule>
  </conditionalFormatting>
  <conditionalFormatting sqref="CJ2 CL2 CJ4 CL4 CJ6:CJ7 CL6:CL7 CJ9:CJ10 CL9:CL10 CJ12:CJ13 CL12:CL13 CJ15:CJ16 CL15:CL16 CJ18:CJ19 CL18:CL19 CJ21:CJ22 CL21:CL22">
    <cfRule type="cellIs" priority="4" dxfId="3" operator="notEqual" stopIfTrue="1">
      <formula>""</formula>
    </cfRule>
  </conditionalFormatting>
  <conditionalFormatting sqref="AQ2:BB2 AQ4:BB4 AQ6:BB7 AQ9:BB10 AQ12:BB13 AQ15:BB16 AQ18:BB19 AQ21:BB22 D67:O82 O56 O42 O44 O46 O48 O50 O52 O54 H6:T27">
    <cfRule type="cellIs" priority="5" dxfId="4" operator="equal" stopIfTrue="1">
      <formula>"C"</formula>
    </cfRule>
    <cfRule type="cellIs" priority="6" dxfId="1" operator="equal" stopIfTrue="1">
      <formula>"B"</formula>
    </cfRule>
    <cfRule type="cellIs" priority="7" dxfId="2" operator="equal" stopIfTrue="1">
      <formula>"D"</formula>
    </cfRule>
  </conditionalFormatting>
  <dataValidations count="1">
    <dataValidation type="list" allowBlank="1" showInputMessage="1" showErrorMessage="1" sqref="AB4 AC13">
      <formula1>$AG$2:$AG$3</formula1>
    </dataValidation>
  </dataValidations>
  <printOptions/>
  <pageMargins left="0.17" right="0.18" top="0.19" bottom="0.57" header="0.17" footer="0.492125984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CX268"/>
  <sheetViews>
    <sheetView showGridLines="0" showRowColHeaders="0" workbookViewId="0" topLeftCell="A1">
      <selection activeCell="B1" sqref="B1:X1"/>
    </sheetView>
  </sheetViews>
  <sheetFormatPr defaultColWidth="11.421875" defaultRowHeight="12.75"/>
  <cols>
    <col min="2" max="3" width="4.00390625" style="0" customWidth="1"/>
    <col min="4" max="4" width="6.7109375" style="0" customWidth="1"/>
    <col min="5" max="14" width="4.00390625" style="0" customWidth="1"/>
    <col min="15" max="15" width="0.9921875" style="0" customWidth="1"/>
    <col min="16" max="16" width="4.00390625" style="0" customWidth="1"/>
    <col min="17" max="17" width="5.00390625" style="0" customWidth="1"/>
    <col min="18" max="18" width="3.7109375" style="0" hidden="1" customWidth="1"/>
    <col min="20" max="20" width="3.421875" style="0" customWidth="1"/>
    <col min="21" max="21" width="8.140625" style="0" customWidth="1"/>
    <col min="22" max="22" width="5.140625" style="0" customWidth="1"/>
    <col min="24" max="24" width="8.7109375" style="0" customWidth="1"/>
    <col min="27" max="27" width="2.140625" style="0" customWidth="1"/>
    <col min="28" max="28" width="3.00390625" style="0" customWidth="1"/>
    <col min="29" max="29" width="4.00390625" style="0" customWidth="1"/>
    <col min="30" max="30" width="9.140625" style="0" customWidth="1"/>
    <col min="31" max="31" width="5.00390625" style="1" customWidth="1"/>
    <col min="32" max="32" width="14.140625" style="0" customWidth="1"/>
    <col min="33" max="33" width="10.28125" style="0" customWidth="1"/>
    <col min="34" max="34" width="12.140625" style="0" customWidth="1"/>
    <col min="35" max="35" width="32.7109375" style="0" customWidth="1"/>
    <col min="36" max="36" width="4.28125" style="1" customWidth="1"/>
    <col min="37" max="37" width="3.28125" style="1" customWidth="1"/>
    <col min="38" max="38" width="25.00390625" style="1" customWidth="1"/>
    <col min="39" max="39" width="3.28125" style="1" customWidth="1"/>
    <col min="40" max="41" width="11.421875" style="1" customWidth="1"/>
    <col min="43" max="43" width="4.00390625" style="0" customWidth="1"/>
    <col min="44" max="44" width="18.28125" style="1" customWidth="1"/>
    <col min="45" max="45" width="2.00390625" style="0" customWidth="1"/>
    <col min="46" max="46" width="4.00390625" style="0" customWidth="1"/>
    <col min="47" max="47" width="9.421875" style="0" customWidth="1"/>
  </cols>
  <sheetData>
    <row r="1" spans="1:102" ht="24.75" customHeight="1" thickBot="1">
      <c r="A1" s="106"/>
      <c r="B1" s="185" t="s">
        <v>146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16"/>
      <c r="Z1" s="116"/>
      <c r="AB1" s="64"/>
      <c r="AC1" s="64"/>
      <c r="AD1" s="64"/>
      <c r="AE1" s="122" t="s">
        <v>31</v>
      </c>
      <c r="AF1" s="64" t="s">
        <v>32</v>
      </c>
      <c r="AG1" s="122" t="s">
        <v>1</v>
      </c>
      <c r="AH1" s="122" t="s">
        <v>0</v>
      </c>
      <c r="AI1" s="64"/>
      <c r="AJ1" s="122"/>
      <c r="AK1" s="122"/>
      <c r="AL1" s="122"/>
      <c r="AM1" s="122"/>
      <c r="AN1" s="122"/>
      <c r="AO1" s="122"/>
      <c r="AP1" s="64"/>
      <c r="AQ1" s="64"/>
      <c r="AR1" s="122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</row>
    <row r="2" spans="1:102" ht="24.75" customHeight="1" thickBot="1">
      <c r="A2" s="29"/>
      <c r="B2" s="29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4"/>
      <c r="P2" s="97"/>
      <c r="Q2" s="97"/>
      <c r="R2" s="97"/>
      <c r="S2" s="105"/>
      <c r="T2" s="22"/>
      <c r="U2" s="22"/>
      <c r="W2" s="119" t="s">
        <v>123</v>
      </c>
      <c r="X2" s="120">
        <v>2</v>
      </c>
      <c r="AB2" s="64">
        <v>1</v>
      </c>
      <c r="AC2" s="64">
        <v>2</v>
      </c>
      <c r="AD2" s="64"/>
      <c r="AE2" s="122">
        <v>10</v>
      </c>
      <c r="AF2" s="122">
        <f>CHOOSE(AE2,$AC$2,$AC$3,$AC$4,$AC$5,$AC$6,$AC$7,$AC$8,$AC$9,$AC$10,$AC$11)</f>
        <v>12</v>
      </c>
      <c r="AG2" s="122">
        <f>AE2</f>
        <v>10</v>
      </c>
      <c r="AH2" s="122">
        <f>CHOOSE(AE2,$AC$2,$AC$3,$AC$4,$AC$5,$AC$6,$AC$7,$AC$8,$AC$9,$AC$10,$AC$11)</f>
        <v>12</v>
      </c>
      <c r="AI2" s="64" t="str">
        <f>IF(AG2=1,INDEX($AR$2:$AR$101,AG2)&amp;" "&amp;INDEX($AU$2:$AU$101,AH2),INDEX($AR$2:$AR$101,AG2)&amp;" "&amp;INDEX($AV$2:$AV$101,AH2))</f>
        <v>dix douzièmes</v>
      </c>
      <c r="AJ2" s="122">
        <f>IF($X$2&gt;1,AG2,"")</f>
        <v>10</v>
      </c>
      <c r="AK2" s="171" t="s">
        <v>2</v>
      </c>
      <c r="AL2" s="186" t="str">
        <f>AI2</f>
        <v>dix douzièmes</v>
      </c>
      <c r="AM2" s="122"/>
      <c r="AN2" s="122"/>
      <c r="AO2" s="122"/>
      <c r="AP2" s="64"/>
      <c r="AQ2" s="64">
        <v>1</v>
      </c>
      <c r="AR2" s="122" t="s">
        <v>12</v>
      </c>
      <c r="AS2" s="64"/>
      <c r="AT2" s="64">
        <v>1</v>
      </c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pans="21:102" ht="2.25" customHeight="1">
      <c r="U3" s="31"/>
      <c r="V3" s="31"/>
      <c r="Y3" s="31"/>
      <c r="AB3" s="64">
        <v>2</v>
      </c>
      <c r="AC3" s="64">
        <v>3</v>
      </c>
      <c r="AD3" s="64"/>
      <c r="AE3" s="122"/>
      <c r="AF3" s="64"/>
      <c r="AG3" s="64"/>
      <c r="AH3" s="64"/>
      <c r="AI3" s="64"/>
      <c r="AJ3" s="122">
        <f>IF($X$2&gt;1,AH2,"")</f>
        <v>12</v>
      </c>
      <c r="AK3" s="171"/>
      <c r="AL3" s="186"/>
      <c r="AM3" s="122"/>
      <c r="AN3" s="122"/>
      <c r="AO3" s="122"/>
      <c r="AP3" s="64"/>
      <c r="AQ3" s="64">
        <v>2</v>
      </c>
      <c r="AR3" s="122" t="s">
        <v>13</v>
      </c>
      <c r="AS3" s="64"/>
      <c r="AT3" s="64">
        <v>2</v>
      </c>
      <c r="AU3" s="64" t="s">
        <v>3</v>
      </c>
      <c r="AV3" s="64" t="s">
        <v>3</v>
      </c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</row>
    <row r="4" spans="21:102" ht="8.25" customHeight="1" thickBot="1">
      <c r="U4" s="31"/>
      <c r="V4" s="57"/>
      <c r="W4" s="58"/>
      <c r="X4" s="59"/>
      <c r="Y4" s="20"/>
      <c r="Z4" s="20"/>
      <c r="AA4" s="20"/>
      <c r="AB4" s="64">
        <v>3</v>
      </c>
      <c r="AC4" s="64">
        <v>4</v>
      </c>
      <c r="AD4" s="64"/>
      <c r="AE4" s="122">
        <v>4</v>
      </c>
      <c r="AF4" s="122">
        <f>CHOOSE(AE4,$AC$2,$AC$3,$AC$4,$AC$5,$AC$6,$AC$7,$AC$8,$AC$9,$AC$10,$AC$11)</f>
        <v>5</v>
      </c>
      <c r="AG4" s="122">
        <f>AE4</f>
        <v>4</v>
      </c>
      <c r="AH4" s="122">
        <f>CHOOSE(AE4,$AC$2,$AC$3,$AC$4,$AC$5,$AC$6,$AC$7,$AC$8,$AC$9,$AC$10,$AC$11)</f>
        <v>5</v>
      </c>
      <c r="AI4" s="64" t="str">
        <f>IF(AG4=1,INDEX($AR$2:$AR$101,AG4)&amp;" "&amp;INDEX($AU$2:$AU$101,AH4),INDEX($AR$2:$AR$101,AG4)&amp;" "&amp;INDEX($AV$2:$AV$101,AH4))</f>
        <v>quatre cinquièmes</v>
      </c>
      <c r="AJ4" s="122">
        <f>IF($X$2&gt;1,AG4,"")</f>
        <v>4</v>
      </c>
      <c r="AK4" s="171" t="s">
        <v>2</v>
      </c>
      <c r="AL4" s="186" t="str">
        <f>AI4</f>
        <v>quatre cinquièmes</v>
      </c>
      <c r="AM4" s="122"/>
      <c r="AN4" s="122"/>
      <c r="AO4" s="122"/>
      <c r="AP4" s="64"/>
      <c r="AQ4" s="64">
        <v>3</v>
      </c>
      <c r="AR4" s="122" t="s">
        <v>14</v>
      </c>
      <c r="AS4" s="64"/>
      <c r="AT4" s="64">
        <v>3</v>
      </c>
      <c r="AU4" s="64" t="s">
        <v>4</v>
      </c>
      <c r="AV4" s="64" t="s">
        <v>4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</row>
    <row r="5" spans="4:102" ht="16.5" customHeight="1" thickBot="1">
      <c r="D5" s="182" t="s">
        <v>147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4"/>
      <c r="S5" s="114" t="s">
        <v>142</v>
      </c>
      <c r="T5" s="115"/>
      <c r="AB5" s="64">
        <v>4</v>
      </c>
      <c r="AC5" s="64">
        <v>5</v>
      </c>
      <c r="AD5" s="64"/>
      <c r="AE5" s="122"/>
      <c r="AF5" s="64"/>
      <c r="AG5" s="64"/>
      <c r="AH5" s="64"/>
      <c r="AI5" s="64"/>
      <c r="AJ5" s="122">
        <f>IF($X$2&gt;1,AH4,"")</f>
        <v>5</v>
      </c>
      <c r="AK5" s="171"/>
      <c r="AL5" s="186"/>
      <c r="AM5" s="122"/>
      <c r="AN5" s="122"/>
      <c r="AO5" s="122"/>
      <c r="AP5" s="64"/>
      <c r="AQ5" s="64">
        <v>4</v>
      </c>
      <c r="AR5" s="122" t="s">
        <v>15</v>
      </c>
      <c r="AS5" s="64"/>
      <c r="AT5" s="64">
        <v>4</v>
      </c>
      <c r="AU5" s="64" t="s">
        <v>5</v>
      </c>
      <c r="AV5" s="64" t="s">
        <v>24</v>
      </c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</row>
    <row r="6" spans="4:102" ht="18" customHeight="1" thickTop="1">
      <c r="D6" s="117"/>
      <c r="E6" s="180" t="s">
        <v>144</v>
      </c>
      <c r="F6" s="190" t="str">
        <f>AL2</f>
        <v>dix douzièmes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8">
        <f>IF(D6=U34,IF(D7="","",IF(D7=U35,"Bien","Faux")),"")</f>
      </c>
      <c r="T6" s="199"/>
      <c r="AB6" s="64">
        <v>5</v>
      </c>
      <c r="AC6" s="64">
        <v>10</v>
      </c>
      <c r="AD6" s="64"/>
      <c r="AE6" s="122">
        <v>4</v>
      </c>
      <c r="AF6" s="122">
        <f>CHOOSE(AE6,$AC$2,$AC$3,$AC$4,$AC$5,$AC$6,$AC$7,$AC$8,$AC$9,$AC$10,$AC$11)</f>
        <v>5</v>
      </c>
      <c r="AG6" s="122">
        <f>AE6</f>
        <v>4</v>
      </c>
      <c r="AH6" s="122">
        <f>CHOOSE(AE6,$AC$2,$AC$3,$AC$4,$AC$5,$AC$6,$AC$7,$AC$8,$AC$9,$AC$10,$AC$11)</f>
        <v>5</v>
      </c>
      <c r="AI6" s="64" t="str">
        <f>IF(AG6=1,INDEX($AR$2:$AR$101,AG6)&amp;" "&amp;INDEX($AU$2:$AU$101,AH6),INDEX($AR$2:$AR$101,AG6)&amp;" "&amp;INDEX($AV$2:$AV$101,AH6))</f>
        <v>quatre cinquièmes</v>
      </c>
      <c r="AJ6" s="122">
        <f>IF($X$2&gt;1,AG6,"")</f>
        <v>4</v>
      </c>
      <c r="AK6" s="171" t="s">
        <v>2</v>
      </c>
      <c r="AL6" s="186" t="str">
        <f>AI6</f>
        <v>quatre cinquièmes</v>
      </c>
      <c r="AM6" s="122"/>
      <c r="AN6" s="122"/>
      <c r="AO6" s="122"/>
      <c r="AP6" s="64"/>
      <c r="AQ6" s="64">
        <v>5</v>
      </c>
      <c r="AR6" s="122" t="s">
        <v>16</v>
      </c>
      <c r="AS6" s="64"/>
      <c r="AT6" s="64">
        <v>5</v>
      </c>
      <c r="AU6" s="64" t="s">
        <v>6</v>
      </c>
      <c r="AV6" s="64" t="s">
        <v>25</v>
      </c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</row>
    <row r="7" spans="4:102" ht="18.75" customHeight="1" thickBot="1">
      <c r="D7" s="118"/>
      <c r="E7" s="18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200"/>
      <c r="T7" s="201"/>
      <c r="AA7" s="121">
        <f>IF(X2=1,4,IF(X2=2,7,IF(X2=3,11)))</f>
        <v>7</v>
      </c>
      <c r="AB7" s="64">
        <v>6</v>
      </c>
      <c r="AC7" s="64">
        <v>100</v>
      </c>
      <c r="AD7" s="64"/>
      <c r="AE7" s="122"/>
      <c r="AF7" s="64"/>
      <c r="AG7" s="64"/>
      <c r="AH7" s="64"/>
      <c r="AI7" s="64"/>
      <c r="AJ7" s="122">
        <f>IF($X$2&gt;1,AH6,"")</f>
        <v>5</v>
      </c>
      <c r="AK7" s="171"/>
      <c r="AL7" s="186"/>
      <c r="AM7" s="122"/>
      <c r="AN7" s="122"/>
      <c r="AO7" s="122"/>
      <c r="AP7" s="64"/>
      <c r="AQ7" s="64">
        <v>6</v>
      </c>
      <c r="AR7" s="122" t="s">
        <v>17</v>
      </c>
      <c r="AS7" s="64"/>
      <c r="AT7" s="64">
        <v>6</v>
      </c>
      <c r="AU7" s="64" t="s">
        <v>7</v>
      </c>
      <c r="AV7" s="64" t="s">
        <v>26</v>
      </c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</row>
    <row r="8" spans="4:102" ht="18.75" thickTop="1">
      <c r="D8" s="117"/>
      <c r="E8" s="180" t="s">
        <v>144</v>
      </c>
      <c r="F8" s="190" t="str">
        <f>AL4</f>
        <v>quatre cinquièmes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8">
        <f>IF(D8=U36,IF(D9="","",IF(D9=U37,"Bien","Faux")),"")</f>
      </c>
      <c r="T8" s="199"/>
      <c r="AB8" s="64">
        <v>7</v>
      </c>
      <c r="AC8" s="64">
        <v>6</v>
      </c>
      <c r="AD8" s="64"/>
      <c r="AE8" s="122">
        <v>3</v>
      </c>
      <c r="AF8" s="122">
        <f>CHOOSE(AE8,$AC$2,$AC$3,$AC$4,$AC$5,$AC$6,$AC$7,$AC$8,$AC$9,$AC$10,$AC$11)</f>
        <v>4</v>
      </c>
      <c r="AG8" s="122">
        <f>AE8</f>
        <v>3</v>
      </c>
      <c r="AH8" s="122">
        <f>CHOOSE(AE8,$AC$2,$AC$3,$AC$4,$AC$5,$AC$6,$AC$7,$AC$8,$AC$9,$AC$10,$AC$11)</f>
        <v>4</v>
      </c>
      <c r="AI8" s="64" t="str">
        <f>IF(AG8=1,INDEX($AR$2:$AR$101,AG8)&amp;" "&amp;INDEX($AU$2:$AU$101,AH8),INDEX($AR$2:$AR$101,AG8)&amp;" "&amp;INDEX($AV$2:$AV$101,AH8))</f>
        <v>trois quarts</v>
      </c>
      <c r="AJ8" s="122">
        <f>IF($X$2&gt;1,AG8,"")</f>
        <v>3</v>
      </c>
      <c r="AK8" s="171" t="s">
        <v>2</v>
      </c>
      <c r="AL8" s="186" t="str">
        <f>AI8</f>
        <v>trois quarts</v>
      </c>
      <c r="AM8" s="122"/>
      <c r="AN8" s="122"/>
      <c r="AO8" s="122"/>
      <c r="AP8" s="64"/>
      <c r="AQ8" s="64">
        <v>7</v>
      </c>
      <c r="AR8" s="122" t="s">
        <v>18</v>
      </c>
      <c r="AS8" s="64"/>
      <c r="AT8" s="64">
        <v>7</v>
      </c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</row>
    <row r="9" spans="4:102" ht="18.75" thickBot="1">
      <c r="D9" s="118"/>
      <c r="E9" s="18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200"/>
      <c r="T9" s="201"/>
      <c r="AB9" s="64">
        <v>8</v>
      </c>
      <c r="AC9" s="64">
        <v>8</v>
      </c>
      <c r="AD9" s="64"/>
      <c r="AE9" s="122"/>
      <c r="AF9" s="64"/>
      <c r="AG9" s="64"/>
      <c r="AH9" s="64"/>
      <c r="AI9" s="64"/>
      <c r="AJ9" s="122">
        <f>IF($X$2&gt;1,AH8,"")</f>
        <v>4</v>
      </c>
      <c r="AK9" s="171"/>
      <c r="AL9" s="186"/>
      <c r="AM9" s="122"/>
      <c r="AN9" s="122"/>
      <c r="AO9" s="122"/>
      <c r="AP9" s="64"/>
      <c r="AQ9" s="64">
        <v>8</v>
      </c>
      <c r="AR9" s="122" t="s">
        <v>19</v>
      </c>
      <c r="AS9" s="64"/>
      <c r="AT9" s="64">
        <v>8</v>
      </c>
      <c r="AU9" s="64" t="s">
        <v>8</v>
      </c>
      <c r="AV9" s="64" t="s">
        <v>27</v>
      </c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4:102" ht="18.75" thickTop="1">
      <c r="D10" s="117"/>
      <c r="E10" s="180" t="s">
        <v>144</v>
      </c>
      <c r="F10" s="190" t="str">
        <f>AL6</f>
        <v>quatre cinquièmes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8">
        <f>IF(D10=U38,IF(D11="","",IF(D11=U39,"Bien","Faux")),"")</f>
      </c>
      <c r="T10" s="199"/>
      <c r="AB10" s="64">
        <v>9</v>
      </c>
      <c r="AC10" s="64">
        <v>9</v>
      </c>
      <c r="AD10" s="64"/>
      <c r="AE10" s="122">
        <v>8</v>
      </c>
      <c r="AF10" s="122">
        <f>CHOOSE(AE10,$AC$2,$AC$3,$AC$4,$AC$5,$AC$6,$AC$7,$AC$8,$AC$9,$AC$10,$AC$11)</f>
        <v>8</v>
      </c>
      <c r="AG10" s="122">
        <f>AE10</f>
        <v>8</v>
      </c>
      <c r="AH10" s="122">
        <f>CHOOSE(AE10,$AC$2,$AC$3,$AC$4,$AC$5,$AC$6,$AC$7,$AC$8,$AC$9,$AC$10,$AC$11)</f>
        <v>8</v>
      </c>
      <c r="AI10" s="64" t="str">
        <f>IF(AG10=1,INDEX($AR$2:$AR$101,AG10)&amp;" "&amp;INDEX($AU$2:$AU$101,AH10),INDEX($AR$2:$AR$101,AG10)&amp;" "&amp;INDEX($AV$2:$AV$101,AH10))</f>
        <v>huit huitièmes</v>
      </c>
      <c r="AJ10" s="122">
        <f>IF($X$2&gt;1,AG10,"")</f>
        <v>8</v>
      </c>
      <c r="AK10" s="171" t="str">
        <f>IF($X$2&gt;1,"=","")</f>
        <v>=</v>
      </c>
      <c r="AL10" s="186" t="str">
        <f>IF($X$2&gt;1,AI10,"")</f>
        <v>huit huitièmes</v>
      </c>
      <c r="AM10" s="122"/>
      <c r="AN10" s="122"/>
      <c r="AO10" s="122"/>
      <c r="AP10" s="64"/>
      <c r="AQ10" s="64">
        <v>9</v>
      </c>
      <c r="AR10" s="122" t="s">
        <v>20</v>
      </c>
      <c r="AS10" s="64"/>
      <c r="AT10" s="64">
        <v>9</v>
      </c>
      <c r="AU10" s="64" t="s">
        <v>9</v>
      </c>
      <c r="AV10" s="64" t="s">
        <v>28</v>
      </c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</row>
    <row r="11" spans="4:102" ht="18.75" thickBot="1">
      <c r="D11" s="118"/>
      <c r="E11" s="18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200"/>
      <c r="T11" s="201"/>
      <c r="AB11" s="64">
        <v>10</v>
      </c>
      <c r="AC11" s="64">
        <v>12</v>
      </c>
      <c r="AD11" s="64"/>
      <c r="AE11" s="122"/>
      <c r="AF11" s="64"/>
      <c r="AG11" s="64"/>
      <c r="AH11" s="64"/>
      <c r="AI11" s="64"/>
      <c r="AJ11" s="122">
        <f>IF($X$2&gt;1,AH10,"")</f>
        <v>8</v>
      </c>
      <c r="AK11" s="171"/>
      <c r="AL11" s="186"/>
      <c r="AM11" s="122"/>
      <c r="AN11" s="122"/>
      <c r="AO11" s="122"/>
      <c r="AP11" s="64"/>
      <c r="AQ11" s="64">
        <v>10</v>
      </c>
      <c r="AR11" s="122" t="s">
        <v>21</v>
      </c>
      <c r="AS11" s="64"/>
      <c r="AT11" s="64">
        <v>10</v>
      </c>
      <c r="AU11" s="64" t="s">
        <v>10</v>
      </c>
      <c r="AV11" s="64" t="s">
        <v>29</v>
      </c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</row>
    <row r="12" spans="4:102" ht="18.75" thickTop="1">
      <c r="D12" s="117"/>
      <c r="E12" s="180" t="s">
        <v>144</v>
      </c>
      <c r="F12" s="190" t="str">
        <f>AL8</f>
        <v>trois quarts</v>
      </c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8">
        <f>IF(D12=U40,IF(D13="","",IF(D13=U41,"Bien","Faux")),"")</f>
      </c>
      <c r="T12" s="199"/>
      <c r="AB12" s="64"/>
      <c r="AC12" s="64"/>
      <c r="AD12" s="64"/>
      <c r="AE12" s="122">
        <v>9</v>
      </c>
      <c r="AF12" s="122">
        <f>CHOOSE(AE12,$AC$2,$AC$3,$AC$4,$AC$5,$AC$6,$AC$7,$AC$8,$AC$9,$AC$10,$AC$11)</f>
        <v>9</v>
      </c>
      <c r="AG12" s="122">
        <f>AE12</f>
        <v>9</v>
      </c>
      <c r="AH12" s="122">
        <f>CHOOSE(AE12,$AC$2,$AC$3,$AC$4,$AC$5,$AC$6,$AC$7,$AC$8,$AC$9,$AC$10,$AC$11)</f>
        <v>9</v>
      </c>
      <c r="AI12" s="64" t="str">
        <f>IF(AG12=1,INDEX($AR$2:$AR$101,AG12)&amp;" "&amp;INDEX($AU$2:$AU$101,AH12),INDEX($AR$2:$AR$101,AG12)&amp;" "&amp;INDEX($AV$2:$AV$101,AH12))</f>
        <v>neuf neuvièmes</v>
      </c>
      <c r="AJ12" s="122">
        <f>IF($X$2&gt;1,AG12,"")</f>
        <v>9</v>
      </c>
      <c r="AK12" s="171" t="str">
        <f>IF($X$2&gt;1,"=","")</f>
        <v>=</v>
      </c>
      <c r="AL12" s="186" t="str">
        <f>IF($X$2&gt;1,AI12,"")</f>
        <v>neuf neuvièmes</v>
      </c>
      <c r="AM12" s="122"/>
      <c r="AN12" s="122"/>
      <c r="AO12" s="122"/>
      <c r="AP12" s="64"/>
      <c r="AQ12" s="64">
        <v>11</v>
      </c>
      <c r="AR12" s="122" t="s">
        <v>22</v>
      </c>
      <c r="AS12" s="64"/>
      <c r="AT12" s="64">
        <v>11</v>
      </c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4:102" ht="18.75" thickBot="1">
      <c r="D13" s="118"/>
      <c r="E13" s="18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200"/>
      <c r="T13" s="201"/>
      <c r="AB13" s="64"/>
      <c r="AC13" s="64"/>
      <c r="AD13" s="64"/>
      <c r="AE13" s="122"/>
      <c r="AF13" s="64"/>
      <c r="AG13" s="64"/>
      <c r="AH13" s="64"/>
      <c r="AI13" s="64"/>
      <c r="AJ13" s="122">
        <f>IF($X$2&gt;1,AH12,"")</f>
        <v>9</v>
      </c>
      <c r="AK13" s="171"/>
      <c r="AL13" s="186"/>
      <c r="AM13" s="122"/>
      <c r="AN13" s="122"/>
      <c r="AO13" s="122"/>
      <c r="AP13" s="64"/>
      <c r="AQ13" s="64">
        <v>12</v>
      </c>
      <c r="AR13" s="122" t="s">
        <v>23</v>
      </c>
      <c r="AS13" s="64"/>
      <c r="AT13" s="64">
        <v>12</v>
      </c>
      <c r="AU13" s="64" t="s">
        <v>11</v>
      </c>
      <c r="AV13" s="64" t="s">
        <v>30</v>
      </c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</row>
    <row r="14" spans="4:102" ht="18.75" thickTop="1">
      <c r="D14" s="117"/>
      <c r="E14" s="180" t="s">
        <v>144</v>
      </c>
      <c r="F14" s="190" t="str">
        <f>AL10</f>
        <v>huit huitièmes</v>
      </c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8">
        <f>IF(D14=U42,IF(D15="","",IF(D15=U43,"Bien","Faux")),"")</f>
      </c>
      <c r="T14" s="199"/>
      <c r="AB14" s="64"/>
      <c r="AC14" s="64"/>
      <c r="AD14" s="64"/>
      <c r="AE14" s="122">
        <v>2</v>
      </c>
      <c r="AF14" s="122">
        <f>CHOOSE(AE14,$AC$2,$AC$3,$AC$4,$AC$5,$AC$6,$AC$7,$AC$8,$AC$9,$AC$10,$AC$11)</f>
        <v>3</v>
      </c>
      <c r="AG14" s="122">
        <f>AE14</f>
        <v>2</v>
      </c>
      <c r="AH14" s="122">
        <f>CHOOSE(AE14,$AC$2,$AC$3,$AC$4,$AC$5,$AC$6,$AC$7,$AC$8,$AC$9,$AC$10,$AC$11)</f>
        <v>3</v>
      </c>
      <c r="AI14" s="64" t="str">
        <f>IF(AG14=1,INDEX($AR$2:$AR$101,AG14)&amp;" "&amp;INDEX($AU$2:$AU$101,AH14),INDEX($AR$2:$AR$101,AG14)&amp;" "&amp;INDEX($AV$2:$AV$101,AH14))</f>
        <v>deux tiers</v>
      </c>
      <c r="AJ14" s="122">
        <f>IF($X$2&gt;1,AG14,"")</f>
        <v>2</v>
      </c>
      <c r="AK14" s="171" t="str">
        <f>IF($X$2&gt;1,"=","")</f>
        <v>=</v>
      </c>
      <c r="AL14" s="186" t="str">
        <f>IF($X$2&gt;1,AI14,"")</f>
        <v>deux tiers</v>
      </c>
      <c r="AM14" s="122"/>
      <c r="AN14" s="122"/>
      <c r="AO14" s="122"/>
      <c r="AP14" s="64"/>
      <c r="AQ14" s="64">
        <v>13</v>
      </c>
      <c r="AR14" s="122" t="s">
        <v>35</v>
      </c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</row>
    <row r="15" spans="4:102" ht="18.75" thickBot="1">
      <c r="D15" s="118"/>
      <c r="E15" s="18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200"/>
      <c r="T15" s="201"/>
      <c r="AB15" s="64"/>
      <c r="AC15" s="64"/>
      <c r="AD15" s="64"/>
      <c r="AE15" s="122"/>
      <c r="AF15" s="64"/>
      <c r="AG15" s="64"/>
      <c r="AH15" s="64"/>
      <c r="AI15" s="64"/>
      <c r="AJ15" s="122">
        <f>IF($X$2&gt;1,AH14,"")</f>
        <v>3</v>
      </c>
      <c r="AK15" s="171"/>
      <c r="AL15" s="186"/>
      <c r="AM15" s="122"/>
      <c r="AN15" s="122"/>
      <c r="AO15" s="122"/>
      <c r="AP15" s="64"/>
      <c r="AQ15" s="64">
        <v>14</v>
      </c>
      <c r="AR15" s="122" t="s">
        <v>36</v>
      </c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</row>
    <row r="16" spans="4:102" ht="18.75" thickTop="1">
      <c r="D16" s="117"/>
      <c r="E16" s="180" t="s">
        <v>144</v>
      </c>
      <c r="F16" s="190" t="str">
        <f>AL12</f>
        <v>neuf neuvièmes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8">
        <f>IF(D16=U44,IF(D17="","",IF(D17=U45,"Bien","Faux")),"")</f>
      </c>
      <c r="T16" s="199"/>
      <c r="AB16" s="64"/>
      <c r="AC16" s="64"/>
      <c r="AD16" s="64"/>
      <c r="AE16" s="122">
        <v>9</v>
      </c>
      <c r="AF16" s="122">
        <f>CHOOSE(AE16,$AC$2,$AC$3,$AC$4,$AC$5,$AC$6,$AC$7,$AC$8,$AC$9,$AC$10,$AC$11)</f>
        <v>9</v>
      </c>
      <c r="AG16" s="122">
        <f>AE16</f>
        <v>9</v>
      </c>
      <c r="AH16" s="122">
        <f>CHOOSE(AE16,$AC$2,$AC$3,$AC$4,$AC$5,$AC$6,$AC$7,$AC$8,$AC$9,$AC$10,$AC$11)</f>
        <v>9</v>
      </c>
      <c r="AI16" s="64" t="str">
        <f>IF(AG16=1,INDEX($AR$2:$AR$101,AG16)&amp;" "&amp;INDEX($AU$2:$AU$101,AH16),INDEX($AR$2:$AR$101,AG16)&amp;" "&amp;INDEX($AV$2:$AV$101,AH16))</f>
        <v>neuf neuvièmes</v>
      </c>
      <c r="AJ16" s="122">
        <f>IF($X$2&gt;1,AG16,"")</f>
        <v>9</v>
      </c>
      <c r="AK16" s="171" t="str">
        <f>IF($X$2&gt;1,"=","")</f>
        <v>=</v>
      </c>
      <c r="AL16" s="186" t="str">
        <f>IF($X$2&gt;1,AI16,"")</f>
        <v>neuf neuvièmes</v>
      </c>
      <c r="AM16" s="122"/>
      <c r="AN16" s="122"/>
      <c r="AO16" s="122"/>
      <c r="AP16" s="64"/>
      <c r="AQ16" s="64">
        <v>15</v>
      </c>
      <c r="AR16" s="122" t="s">
        <v>37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</row>
    <row r="17" spans="4:102" ht="18.75" thickBot="1">
      <c r="D17" s="118"/>
      <c r="E17" s="18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200"/>
      <c r="T17" s="201"/>
      <c r="AB17" s="64"/>
      <c r="AC17" s="64"/>
      <c r="AD17" s="64"/>
      <c r="AE17" s="122"/>
      <c r="AF17" s="64"/>
      <c r="AG17" s="64"/>
      <c r="AH17" s="64"/>
      <c r="AI17" s="64"/>
      <c r="AJ17" s="122">
        <f>IF($X$2&gt;1,AH16,"")</f>
        <v>9</v>
      </c>
      <c r="AK17" s="171"/>
      <c r="AL17" s="186"/>
      <c r="AM17" s="122"/>
      <c r="AN17" s="122"/>
      <c r="AO17" s="122"/>
      <c r="AP17" s="64"/>
      <c r="AQ17" s="64">
        <v>16</v>
      </c>
      <c r="AR17" s="122" t="s">
        <v>38</v>
      </c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</row>
    <row r="18" spans="4:102" ht="18.75" thickTop="1">
      <c r="D18" s="117"/>
      <c r="E18" s="180" t="s">
        <v>144</v>
      </c>
      <c r="F18" s="190" t="str">
        <f>AI14</f>
        <v>deux tiers</v>
      </c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8">
        <f>IF(D18=U46,IF(D19="","",IF(D19=U47,"Bien","Faux")),"")</f>
      </c>
      <c r="T18" s="199"/>
      <c r="AB18" s="64"/>
      <c r="AC18" s="64"/>
      <c r="AD18" s="64"/>
      <c r="AE18" s="122"/>
      <c r="AF18" s="64"/>
      <c r="AG18" s="64"/>
      <c r="AH18" s="64"/>
      <c r="AI18" s="64"/>
      <c r="AJ18" s="122"/>
      <c r="AK18" s="122"/>
      <c r="AL18" s="122"/>
      <c r="AM18" s="122"/>
      <c r="AN18" s="122"/>
      <c r="AO18" s="122"/>
      <c r="AP18" s="64"/>
      <c r="AQ18" s="64">
        <v>17</v>
      </c>
      <c r="AR18" s="122" t="s">
        <v>39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</row>
    <row r="19" spans="4:102" ht="18.75" thickBot="1">
      <c r="D19" s="118"/>
      <c r="E19" s="18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200"/>
      <c r="T19" s="201"/>
      <c r="AB19" s="64"/>
      <c r="AC19" s="64"/>
      <c r="AD19" s="64"/>
      <c r="AE19" s="122"/>
      <c r="AF19" s="64"/>
      <c r="AG19" s="64"/>
      <c r="AH19" s="64"/>
      <c r="AI19" s="64"/>
      <c r="AJ19" s="122"/>
      <c r="AK19" s="122"/>
      <c r="AL19" s="122"/>
      <c r="AM19" s="122"/>
      <c r="AN19" s="122"/>
      <c r="AO19" s="122"/>
      <c r="AP19" s="64"/>
      <c r="AQ19" s="64">
        <v>18</v>
      </c>
      <c r="AR19" s="122" t="s">
        <v>40</v>
      </c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</row>
    <row r="20" spans="4:102" ht="18.75" thickTop="1">
      <c r="D20" s="117"/>
      <c r="E20" s="180" t="s">
        <v>144</v>
      </c>
      <c r="F20" s="190" t="str">
        <f>AI16</f>
        <v>neuf neuvièmes</v>
      </c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8">
        <f>IF(D20=U48,IF(D21="","",IF(D21=U49,"Bien","Faux")),"")</f>
      </c>
      <c r="T20" s="199"/>
      <c r="AB20" s="64"/>
      <c r="AC20" s="64"/>
      <c r="AD20" s="64"/>
      <c r="AE20" s="122"/>
      <c r="AF20" s="64"/>
      <c r="AG20" s="64"/>
      <c r="AH20" s="64"/>
      <c r="AI20" s="64"/>
      <c r="AJ20" s="122"/>
      <c r="AK20" s="122"/>
      <c r="AL20" s="122"/>
      <c r="AM20" s="122"/>
      <c r="AN20" s="122"/>
      <c r="AO20" s="122"/>
      <c r="AP20" s="64"/>
      <c r="AQ20" s="64">
        <v>19</v>
      </c>
      <c r="AR20" s="122" t="s">
        <v>41</v>
      </c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</row>
    <row r="21" spans="4:44" ht="18.75" thickBot="1">
      <c r="D21" s="118"/>
      <c r="E21" s="18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200"/>
      <c r="T21" s="201"/>
      <c r="AQ21">
        <v>20</v>
      </c>
      <c r="AR21" s="1" t="s">
        <v>42</v>
      </c>
    </row>
    <row r="22" spans="31:47" ht="13.5" thickTop="1">
      <c r="AE22"/>
      <c r="AH22" s="1"/>
      <c r="AJ22"/>
      <c r="AK22"/>
      <c r="AL22"/>
      <c r="AP22" s="1"/>
      <c r="AQ22" s="1"/>
      <c r="AT22">
        <v>21</v>
      </c>
      <c r="AU22" s="1" t="s">
        <v>43</v>
      </c>
    </row>
    <row r="23" spans="43:44" ht="12.75">
      <c r="AQ23">
        <v>22</v>
      </c>
      <c r="AR23" s="1" t="s">
        <v>44</v>
      </c>
    </row>
    <row r="24" spans="5:44" ht="12.75">
      <c r="E24" s="194"/>
      <c r="F24" s="194"/>
      <c r="G24" s="194"/>
      <c r="H24" s="194"/>
      <c r="I24" s="194"/>
      <c r="J24" s="195"/>
      <c r="K24" s="21"/>
      <c r="AQ24">
        <v>23</v>
      </c>
      <c r="AR24" s="1" t="s">
        <v>45</v>
      </c>
    </row>
    <row r="25" spans="5:44" ht="12.75">
      <c r="E25" s="194"/>
      <c r="F25" s="194"/>
      <c r="G25" s="194"/>
      <c r="H25" s="194"/>
      <c r="I25" s="194"/>
      <c r="J25" s="195"/>
      <c r="K25" s="21"/>
      <c r="AQ25">
        <v>24</v>
      </c>
      <c r="AR25" s="1" t="s">
        <v>46</v>
      </c>
    </row>
    <row r="26" spans="43:44" ht="12.75">
      <c r="AQ26">
        <v>25</v>
      </c>
      <c r="AR26" s="1" t="s">
        <v>47</v>
      </c>
    </row>
    <row r="27" spans="43:44" ht="12.75">
      <c r="AQ27">
        <v>26</v>
      </c>
      <c r="AR27" s="1" t="s">
        <v>48</v>
      </c>
    </row>
    <row r="28" spans="43:44" ht="12.75">
      <c r="AQ28">
        <v>27</v>
      </c>
      <c r="AR28" s="1" t="s">
        <v>49</v>
      </c>
    </row>
    <row r="29" spans="43:44" ht="12.75">
      <c r="AQ29">
        <v>28</v>
      </c>
      <c r="AR29" s="1" t="s">
        <v>50</v>
      </c>
    </row>
    <row r="30" spans="43:44" ht="12.75">
      <c r="AQ30">
        <v>29</v>
      </c>
      <c r="AR30" s="1" t="s">
        <v>51</v>
      </c>
    </row>
    <row r="31" spans="43:44" ht="12.75">
      <c r="AQ31">
        <v>30</v>
      </c>
      <c r="AR31" s="1" t="s">
        <v>52</v>
      </c>
    </row>
    <row r="32" spans="19:44" ht="12.75">
      <c r="S32" s="124"/>
      <c r="T32" s="124"/>
      <c r="U32" s="124"/>
      <c r="V32" s="124"/>
      <c r="AQ32">
        <v>31</v>
      </c>
      <c r="AR32" s="1" t="s">
        <v>53</v>
      </c>
    </row>
    <row r="33" spans="1:44" ht="18.7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24"/>
      <c r="T33" s="124"/>
      <c r="U33" s="64"/>
      <c r="V33" s="124"/>
      <c r="AQ33">
        <v>32</v>
      </c>
      <c r="AR33" s="1" t="s">
        <v>54</v>
      </c>
    </row>
    <row r="34" spans="19:44" ht="12.75">
      <c r="S34" s="124"/>
      <c r="T34" s="124"/>
      <c r="U34" s="122">
        <f aca="true" t="shared" si="0" ref="U34:U49">D120</f>
        <v>10</v>
      </c>
      <c r="V34" s="124"/>
      <c r="AQ34">
        <v>33</v>
      </c>
      <c r="AR34" s="1" t="s">
        <v>55</v>
      </c>
    </row>
    <row r="35" spans="19:44" ht="12.75">
      <c r="S35" s="124"/>
      <c r="T35" s="124"/>
      <c r="U35" s="122">
        <f t="shared" si="0"/>
        <v>12</v>
      </c>
      <c r="V35" s="124"/>
      <c r="AQ35">
        <v>34</v>
      </c>
      <c r="AR35" s="1" t="s">
        <v>56</v>
      </c>
    </row>
    <row r="36" spans="19:44" ht="12.75">
      <c r="S36" s="124"/>
      <c r="T36" s="124"/>
      <c r="U36" s="122">
        <f t="shared" si="0"/>
        <v>4</v>
      </c>
      <c r="V36" s="124"/>
      <c r="AQ36">
        <v>35</v>
      </c>
      <c r="AR36" s="1" t="s">
        <v>57</v>
      </c>
    </row>
    <row r="37" spans="19:44" ht="12.75">
      <c r="S37" s="124"/>
      <c r="T37" s="124"/>
      <c r="U37" s="122">
        <f t="shared" si="0"/>
        <v>5</v>
      </c>
      <c r="V37" s="124"/>
      <c r="AQ37">
        <v>36</v>
      </c>
      <c r="AR37" s="1" t="s">
        <v>58</v>
      </c>
    </row>
    <row r="38" spans="19:44" ht="12.75">
      <c r="S38" s="124"/>
      <c r="T38" s="124"/>
      <c r="U38" s="122">
        <f t="shared" si="0"/>
        <v>4</v>
      </c>
      <c r="V38" s="124"/>
      <c r="AQ38">
        <v>37</v>
      </c>
      <c r="AR38" s="1" t="s">
        <v>59</v>
      </c>
    </row>
    <row r="39" spans="19:44" ht="12.75">
      <c r="S39" s="124"/>
      <c r="T39" s="124"/>
      <c r="U39" s="122">
        <f t="shared" si="0"/>
        <v>5</v>
      </c>
      <c r="V39" s="124"/>
      <c r="AQ39">
        <v>38</v>
      </c>
      <c r="AR39" s="1" t="s">
        <v>60</v>
      </c>
    </row>
    <row r="40" spans="19:44" ht="12.75">
      <c r="S40" s="124"/>
      <c r="T40" s="124"/>
      <c r="U40" s="122">
        <f t="shared" si="0"/>
        <v>3</v>
      </c>
      <c r="V40" s="124"/>
      <c r="AQ40">
        <v>39</v>
      </c>
      <c r="AR40" s="1" t="s">
        <v>61</v>
      </c>
    </row>
    <row r="41" spans="19:44" ht="12.75">
      <c r="S41" s="124"/>
      <c r="T41" s="124"/>
      <c r="U41" s="122">
        <f t="shared" si="0"/>
        <v>4</v>
      </c>
      <c r="V41" s="124"/>
      <c r="AQ41">
        <v>40</v>
      </c>
      <c r="AR41" s="1" t="s">
        <v>62</v>
      </c>
    </row>
    <row r="42" spans="19:44" ht="12.75">
      <c r="S42" s="124"/>
      <c r="T42" s="124"/>
      <c r="U42" s="122">
        <f t="shared" si="0"/>
        <v>8</v>
      </c>
      <c r="V42" s="124"/>
      <c r="AQ42">
        <v>41</v>
      </c>
      <c r="AR42" s="1" t="s">
        <v>63</v>
      </c>
    </row>
    <row r="43" spans="19:44" ht="12.75">
      <c r="S43" s="124"/>
      <c r="T43" s="124"/>
      <c r="U43" s="122">
        <f t="shared" si="0"/>
        <v>8</v>
      </c>
      <c r="V43" s="124"/>
      <c r="AQ43">
        <v>42</v>
      </c>
      <c r="AR43" s="1" t="s">
        <v>64</v>
      </c>
    </row>
    <row r="44" spans="19:44" ht="12.75">
      <c r="S44" s="124"/>
      <c r="T44" s="124"/>
      <c r="U44" s="122">
        <f t="shared" si="0"/>
        <v>9</v>
      </c>
      <c r="V44" s="124"/>
      <c r="AQ44">
        <v>43</v>
      </c>
      <c r="AR44" s="1" t="s">
        <v>65</v>
      </c>
    </row>
    <row r="45" spans="19:44" ht="12.75">
      <c r="S45" s="124"/>
      <c r="T45" s="124"/>
      <c r="U45" s="122">
        <f t="shared" si="0"/>
        <v>9</v>
      </c>
      <c r="V45" s="124"/>
      <c r="AQ45">
        <v>44</v>
      </c>
      <c r="AR45" s="1" t="s">
        <v>66</v>
      </c>
    </row>
    <row r="46" spans="19:44" ht="12.75">
      <c r="S46" s="124"/>
      <c r="T46" s="124"/>
      <c r="U46" s="122">
        <f t="shared" si="0"/>
        <v>2</v>
      </c>
      <c r="V46" s="124"/>
      <c r="AQ46">
        <v>45</v>
      </c>
      <c r="AR46" s="1" t="s">
        <v>67</v>
      </c>
    </row>
    <row r="47" spans="19:44" ht="12.75">
      <c r="S47" s="124"/>
      <c r="T47" s="124"/>
      <c r="U47" s="122">
        <f t="shared" si="0"/>
        <v>3</v>
      </c>
      <c r="V47" s="124"/>
      <c r="AQ47">
        <v>46</v>
      </c>
      <c r="AR47" s="1" t="s">
        <v>68</v>
      </c>
    </row>
    <row r="48" spans="18:44" ht="12.75">
      <c r="R48" s="22"/>
      <c r="S48" s="124"/>
      <c r="T48" s="124"/>
      <c r="U48" s="122">
        <f t="shared" si="0"/>
        <v>9</v>
      </c>
      <c r="V48" s="124"/>
      <c r="AQ48">
        <v>47</v>
      </c>
      <c r="AR48" s="1" t="s">
        <v>69</v>
      </c>
    </row>
    <row r="49" spans="18:44" ht="12.75">
      <c r="R49" s="22"/>
      <c r="S49" s="124"/>
      <c r="T49" s="124"/>
      <c r="U49" s="122">
        <f t="shared" si="0"/>
        <v>9</v>
      </c>
      <c r="V49" s="124"/>
      <c r="AQ49">
        <v>48</v>
      </c>
      <c r="AR49" s="1" t="s">
        <v>70</v>
      </c>
    </row>
    <row r="50" spans="19:44" ht="12.75">
      <c r="S50" s="124"/>
      <c r="T50" s="124"/>
      <c r="U50" s="124"/>
      <c r="V50" s="124"/>
      <c r="AQ50">
        <v>49</v>
      </c>
      <c r="AR50" s="1" t="s">
        <v>71</v>
      </c>
    </row>
    <row r="51" spans="19:44" ht="12.75">
      <c r="S51" s="124"/>
      <c r="T51" s="124"/>
      <c r="U51" s="124"/>
      <c r="V51" s="124"/>
      <c r="AQ51">
        <v>50</v>
      </c>
      <c r="AR51" s="1" t="s">
        <v>72</v>
      </c>
    </row>
    <row r="52" spans="43:44" ht="12.75">
      <c r="AQ52">
        <v>51</v>
      </c>
      <c r="AR52" s="1" t="s">
        <v>73</v>
      </c>
    </row>
    <row r="53" spans="43:44" ht="12.75">
      <c r="AQ53">
        <v>52</v>
      </c>
      <c r="AR53" s="1" t="s">
        <v>74</v>
      </c>
    </row>
    <row r="54" spans="43:44" ht="12.75">
      <c r="AQ54">
        <v>53</v>
      </c>
      <c r="AR54" s="1" t="s">
        <v>75</v>
      </c>
    </row>
    <row r="55" spans="43:44" ht="12.75">
      <c r="AQ55">
        <v>54</v>
      </c>
      <c r="AR55" s="1" t="s">
        <v>76</v>
      </c>
    </row>
    <row r="56" spans="43:44" ht="12.75">
      <c r="AQ56">
        <v>55</v>
      </c>
      <c r="AR56" s="1" t="s">
        <v>77</v>
      </c>
    </row>
    <row r="57" spans="43:44" ht="12.75">
      <c r="AQ57">
        <v>56</v>
      </c>
      <c r="AR57" s="1" t="s">
        <v>78</v>
      </c>
    </row>
    <row r="58" spans="43:44" ht="12.75">
      <c r="AQ58">
        <v>57</v>
      </c>
      <c r="AR58" s="1" t="s">
        <v>79</v>
      </c>
    </row>
    <row r="59" spans="1:44" ht="20.25" customHeight="1">
      <c r="A59" s="175"/>
      <c r="B59" s="175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72"/>
      <c r="P59" s="173"/>
      <c r="Q59" s="173"/>
      <c r="R59" s="173"/>
      <c r="S59" s="28"/>
      <c r="AQ59">
        <v>58</v>
      </c>
      <c r="AR59" s="1" t="s">
        <v>80</v>
      </c>
    </row>
    <row r="60" spans="1:44" ht="25.5" customHeight="1">
      <c r="A60" s="175"/>
      <c r="B60" s="175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72"/>
      <c r="P60" s="173"/>
      <c r="Q60" s="173"/>
      <c r="R60" s="173"/>
      <c r="AQ60">
        <v>59</v>
      </c>
      <c r="AR60" s="1" t="s">
        <v>81</v>
      </c>
    </row>
    <row r="61" spans="43:44" ht="12.75">
      <c r="AQ61">
        <v>60</v>
      </c>
      <c r="AR61" s="1" t="s">
        <v>82</v>
      </c>
    </row>
    <row r="62" spans="43:44" ht="12.75">
      <c r="AQ62">
        <v>61</v>
      </c>
      <c r="AR62" s="1" t="s">
        <v>83</v>
      </c>
    </row>
    <row r="63" spans="43:44" ht="12.75">
      <c r="AQ63">
        <v>62</v>
      </c>
      <c r="AR63" s="1" t="s">
        <v>84</v>
      </c>
    </row>
    <row r="64" spans="43:44" ht="12.75">
      <c r="AQ64">
        <v>63</v>
      </c>
      <c r="AR64" s="1" t="s">
        <v>85</v>
      </c>
    </row>
    <row r="65" spans="43:44" ht="12.75">
      <c r="AQ65">
        <v>64</v>
      </c>
      <c r="AR65" s="1" t="s">
        <v>86</v>
      </c>
    </row>
    <row r="66" spans="43:44" ht="12.75">
      <c r="AQ66">
        <v>65</v>
      </c>
      <c r="AR66" s="1" t="s">
        <v>87</v>
      </c>
    </row>
    <row r="67" spans="43:44" ht="12.75">
      <c r="AQ67">
        <v>66</v>
      </c>
      <c r="AR67" s="1" t="s">
        <v>88</v>
      </c>
    </row>
    <row r="68" spans="43:44" ht="12.75">
      <c r="AQ68">
        <v>67</v>
      </c>
      <c r="AR68" s="1" t="s">
        <v>89</v>
      </c>
    </row>
    <row r="69" spans="43:44" ht="12.75">
      <c r="AQ69">
        <v>68</v>
      </c>
      <c r="AR69" s="1" t="s">
        <v>90</v>
      </c>
    </row>
    <row r="70" spans="43:44" ht="12.75">
      <c r="AQ70">
        <v>69</v>
      </c>
      <c r="AR70" s="1" t="s">
        <v>91</v>
      </c>
    </row>
    <row r="71" spans="43:44" ht="12.75">
      <c r="AQ71">
        <v>70</v>
      </c>
      <c r="AR71" s="1" t="s">
        <v>120</v>
      </c>
    </row>
    <row r="72" spans="43:44" ht="12.75">
      <c r="AQ72">
        <v>71</v>
      </c>
      <c r="AR72" s="1" t="s">
        <v>92</v>
      </c>
    </row>
    <row r="73" spans="43:44" ht="12.75">
      <c r="AQ73">
        <v>72</v>
      </c>
      <c r="AR73" s="1" t="s">
        <v>93</v>
      </c>
    </row>
    <row r="74" spans="43:44" ht="12.75">
      <c r="AQ74">
        <v>73</v>
      </c>
      <c r="AR74" s="1" t="s">
        <v>94</v>
      </c>
    </row>
    <row r="75" spans="43:44" ht="12.75">
      <c r="AQ75">
        <v>74</v>
      </c>
      <c r="AR75" s="1" t="s">
        <v>95</v>
      </c>
    </row>
    <row r="76" spans="43:44" ht="12.75">
      <c r="AQ76">
        <v>75</v>
      </c>
      <c r="AR76" s="1" t="s">
        <v>96</v>
      </c>
    </row>
    <row r="77" spans="43:44" ht="12.75">
      <c r="AQ77">
        <v>76</v>
      </c>
      <c r="AR77" s="1" t="s">
        <v>97</v>
      </c>
    </row>
    <row r="78" spans="43:44" ht="12.75">
      <c r="AQ78">
        <v>77</v>
      </c>
      <c r="AR78" s="1" t="s">
        <v>98</v>
      </c>
    </row>
    <row r="79" spans="43:44" ht="12.75">
      <c r="AQ79">
        <v>78</v>
      </c>
      <c r="AR79" s="1" t="s">
        <v>99</v>
      </c>
    </row>
    <row r="80" spans="43:44" ht="12.75">
      <c r="AQ80">
        <v>79</v>
      </c>
      <c r="AR80" s="1" t="s">
        <v>100</v>
      </c>
    </row>
    <row r="81" spans="43:44" ht="12.75">
      <c r="AQ81">
        <v>80</v>
      </c>
      <c r="AR81" s="1" t="s">
        <v>101</v>
      </c>
    </row>
    <row r="82" spans="43:44" ht="12.75">
      <c r="AQ82">
        <v>81</v>
      </c>
      <c r="AR82" s="1" t="s">
        <v>110</v>
      </c>
    </row>
    <row r="83" spans="43:44" ht="12.75">
      <c r="AQ83">
        <v>82</v>
      </c>
      <c r="AR83" s="1" t="s">
        <v>102</v>
      </c>
    </row>
    <row r="84" spans="43:44" ht="12.75">
      <c r="AQ84">
        <v>83</v>
      </c>
      <c r="AR84" s="1" t="s">
        <v>103</v>
      </c>
    </row>
    <row r="85" spans="43:44" ht="12.75">
      <c r="AQ85">
        <v>84</v>
      </c>
      <c r="AR85" s="1" t="s">
        <v>104</v>
      </c>
    </row>
    <row r="86" spans="43:44" ht="12.75">
      <c r="AQ86">
        <v>85</v>
      </c>
      <c r="AR86" s="1" t="s">
        <v>105</v>
      </c>
    </row>
    <row r="87" spans="43:44" ht="12.75">
      <c r="AQ87">
        <v>86</v>
      </c>
      <c r="AR87" s="1" t="s">
        <v>106</v>
      </c>
    </row>
    <row r="88" spans="43:44" ht="12.75">
      <c r="AQ88">
        <v>87</v>
      </c>
      <c r="AR88" s="1" t="s">
        <v>107</v>
      </c>
    </row>
    <row r="89" spans="43:44" ht="12.75">
      <c r="AQ89">
        <v>88</v>
      </c>
      <c r="AR89" s="1" t="s">
        <v>108</v>
      </c>
    </row>
    <row r="90" spans="43:44" ht="12.75">
      <c r="AQ90">
        <v>89</v>
      </c>
      <c r="AR90" s="1" t="s">
        <v>109</v>
      </c>
    </row>
    <row r="91" spans="1:44" ht="18.75">
      <c r="A91" s="196" t="str">
        <f>CONCATENATE("Correction Frac11",$X$4)</f>
        <v>Correction Frac11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AQ91">
        <v>90</v>
      </c>
      <c r="AR91" s="1" t="s">
        <v>121</v>
      </c>
    </row>
    <row r="92" spans="1:44" ht="12.7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AQ92">
        <v>91</v>
      </c>
      <c r="AR92" s="1" t="s">
        <v>119</v>
      </c>
    </row>
    <row r="93" spans="1:44" ht="12.7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AQ93">
        <v>92</v>
      </c>
      <c r="AR93" s="1" t="s">
        <v>111</v>
      </c>
    </row>
    <row r="94" spans="1:44" ht="12.75">
      <c r="A94" s="126"/>
      <c r="B94" s="126"/>
      <c r="C94" s="197">
        <f aca="true" t="shared" si="1" ref="C94:C108">C66</f>
        <v>0</v>
      </c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87" t="s">
        <v>2</v>
      </c>
      <c r="P94" s="127">
        <f aca="true" t="shared" si="2" ref="P94:P109">AJ2</f>
        <v>10</v>
      </c>
      <c r="Q94" s="126"/>
      <c r="R94" s="126"/>
      <c r="AQ94">
        <v>93</v>
      </c>
      <c r="AR94" s="1" t="s">
        <v>112</v>
      </c>
    </row>
    <row r="95" spans="1:44" ht="12.75">
      <c r="A95" s="126"/>
      <c r="B95" s="126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87"/>
      <c r="P95" s="127">
        <f t="shared" si="2"/>
        <v>12</v>
      </c>
      <c r="Q95" s="126"/>
      <c r="R95" s="126"/>
      <c r="AQ95">
        <v>94</v>
      </c>
      <c r="AR95" s="1" t="s">
        <v>113</v>
      </c>
    </row>
    <row r="96" spans="1:44" ht="12.75">
      <c r="A96" s="126"/>
      <c r="B96" s="126"/>
      <c r="C96" s="197">
        <f t="shared" si="1"/>
        <v>0</v>
      </c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87" t="s">
        <v>2</v>
      </c>
      <c r="P96" s="127">
        <f t="shared" si="2"/>
        <v>4</v>
      </c>
      <c r="Q96" s="126"/>
      <c r="R96" s="126"/>
      <c r="AQ96">
        <v>95</v>
      </c>
      <c r="AR96" s="1" t="s">
        <v>114</v>
      </c>
    </row>
    <row r="97" spans="1:44" ht="12.75">
      <c r="A97" s="126"/>
      <c r="B97" s="126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87"/>
      <c r="P97" s="127">
        <f t="shared" si="2"/>
        <v>5</v>
      </c>
      <c r="Q97" s="126"/>
      <c r="R97" s="126"/>
      <c r="AQ97">
        <v>96</v>
      </c>
      <c r="AR97" s="1" t="s">
        <v>115</v>
      </c>
    </row>
    <row r="98" spans="1:44" ht="12.75">
      <c r="A98" s="126"/>
      <c r="B98" s="126"/>
      <c r="C98" s="197">
        <f t="shared" si="1"/>
        <v>0</v>
      </c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87" t="s">
        <v>2</v>
      </c>
      <c r="P98" s="127">
        <f t="shared" si="2"/>
        <v>4</v>
      </c>
      <c r="Q98" s="126"/>
      <c r="R98" s="126"/>
      <c r="AQ98">
        <v>97</v>
      </c>
      <c r="AR98" s="1" t="s">
        <v>116</v>
      </c>
    </row>
    <row r="99" spans="1:44" ht="12.75">
      <c r="A99" s="126"/>
      <c r="B99" s="126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87"/>
      <c r="P99" s="127">
        <f t="shared" si="2"/>
        <v>5</v>
      </c>
      <c r="Q99" s="126"/>
      <c r="R99" s="126"/>
      <c r="AQ99">
        <v>98</v>
      </c>
      <c r="AR99" s="1" t="s">
        <v>117</v>
      </c>
    </row>
    <row r="100" spans="1:44" ht="12.75">
      <c r="A100" s="126"/>
      <c r="B100" s="126"/>
      <c r="C100" s="197">
        <f t="shared" si="1"/>
        <v>0</v>
      </c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87" t="s">
        <v>2</v>
      </c>
      <c r="P100" s="127">
        <f t="shared" si="2"/>
        <v>3</v>
      </c>
      <c r="Q100" s="126"/>
      <c r="R100" s="126"/>
      <c r="AQ100">
        <v>99</v>
      </c>
      <c r="AR100" s="1" t="s">
        <v>118</v>
      </c>
    </row>
    <row r="101" spans="1:48" ht="12.75">
      <c r="A101" s="126"/>
      <c r="B101" s="126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87"/>
      <c r="P101" s="127">
        <f t="shared" si="2"/>
        <v>4</v>
      </c>
      <c r="Q101" s="126"/>
      <c r="R101" s="126"/>
      <c r="AQ101">
        <v>100</v>
      </c>
      <c r="AR101" s="1" t="s">
        <v>122</v>
      </c>
      <c r="AU101" t="s">
        <v>33</v>
      </c>
      <c r="AV101" t="s">
        <v>34</v>
      </c>
    </row>
    <row r="102" spans="1:18" ht="12.75">
      <c r="A102" s="126"/>
      <c r="B102" s="126"/>
      <c r="C102" s="197">
        <f t="shared" si="1"/>
        <v>0</v>
      </c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87" t="str">
        <f>IF($X$2&gt;1,"=","")</f>
        <v>=</v>
      </c>
      <c r="P102" s="127">
        <f t="shared" si="2"/>
        <v>8</v>
      </c>
      <c r="Q102" s="126"/>
      <c r="R102" s="126"/>
    </row>
    <row r="103" spans="1:18" ht="12.75">
      <c r="A103" s="126"/>
      <c r="B103" s="126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87"/>
      <c r="P103" s="127">
        <f t="shared" si="2"/>
        <v>8</v>
      </c>
      <c r="Q103" s="126"/>
      <c r="R103" s="126"/>
    </row>
    <row r="104" spans="1:18" ht="12.75">
      <c r="A104" s="126"/>
      <c r="B104" s="126"/>
      <c r="C104" s="197">
        <f t="shared" si="1"/>
        <v>0</v>
      </c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87" t="str">
        <f>IF($X$2&gt;1,"=","")</f>
        <v>=</v>
      </c>
      <c r="P104" s="127">
        <f t="shared" si="2"/>
        <v>9</v>
      </c>
      <c r="Q104" s="126"/>
      <c r="R104" s="126"/>
    </row>
    <row r="105" spans="1:18" ht="12.75">
      <c r="A105" s="126"/>
      <c r="B105" s="126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87"/>
      <c r="P105" s="127">
        <f t="shared" si="2"/>
        <v>9</v>
      </c>
      <c r="Q105" s="126"/>
      <c r="R105" s="126"/>
    </row>
    <row r="106" spans="1:18" ht="12.75">
      <c r="A106" s="126"/>
      <c r="B106" s="126"/>
      <c r="C106" s="197">
        <f t="shared" si="1"/>
        <v>0</v>
      </c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87" t="str">
        <f>IF($X$2&gt;1,"=","")</f>
        <v>=</v>
      </c>
      <c r="P106" s="127">
        <f t="shared" si="2"/>
        <v>2</v>
      </c>
      <c r="Q106" s="126"/>
      <c r="R106" s="126"/>
    </row>
    <row r="107" spans="1:18" ht="12.75">
      <c r="A107" s="126"/>
      <c r="B107" s="126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87"/>
      <c r="P107" s="127">
        <f t="shared" si="2"/>
        <v>3</v>
      </c>
      <c r="Q107" s="126"/>
      <c r="R107" s="126"/>
    </row>
    <row r="108" spans="1:18" ht="12.75">
      <c r="A108" s="126"/>
      <c r="B108" s="126"/>
      <c r="C108" s="197">
        <f t="shared" si="1"/>
        <v>0</v>
      </c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87" t="str">
        <f>IF($X$2&gt;1,"=","")</f>
        <v>=</v>
      </c>
      <c r="P108" s="127">
        <f t="shared" si="2"/>
        <v>9</v>
      </c>
      <c r="Q108" s="126"/>
      <c r="R108" s="126"/>
    </row>
    <row r="109" spans="1:18" ht="12.75">
      <c r="A109" s="126"/>
      <c r="B109" s="126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87"/>
      <c r="P109" s="127">
        <f t="shared" si="2"/>
        <v>9</v>
      </c>
      <c r="Q109" s="126"/>
      <c r="R109" s="126"/>
    </row>
    <row r="110" spans="1:18" ht="12.7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</row>
    <row r="111" spans="1:18" ht="12.7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</row>
    <row r="112" spans="1:18" ht="12.75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</row>
    <row r="113" spans="1:18" ht="12.75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</row>
    <row r="114" spans="1:18" ht="12.75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</row>
    <row r="115" spans="1:18" ht="12.75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</row>
    <row r="116" spans="1:18" ht="12.75">
      <c r="A116" s="126"/>
      <c r="B116" s="126" t="s">
        <v>133</v>
      </c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</row>
    <row r="117" spans="1:18" ht="12.75">
      <c r="A117" s="126"/>
      <c r="B117" s="126"/>
      <c r="C117" s="126"/>
      <c r="D117" s="127">
        <v>11</v>
      </c>
      <c r="E117" s="187" t="s">
        <v>2</v>
      </c>
      <c r="F117" s="188" t="s">
        <v>134</v>
      </c>
      <c r="G117" s="188"/>
      <c r="H117" s="188"/>
      <c r="I117" s="188"/>
      <c r="J117" s="188"/>
      <c r="K117" s="126"/>
      <c r="L117" s="126"/>
      <c r="M117" s="126"/>
      <c r="N117" s="126"/>
      <c r="O117" s="126"/>
      <c r="P117" s="126"/>
      <c r="Q117" s="126"/>
      <c r="R117" s="126"/>
    </row>
    <row r="118" spans="1:18" ht="12.75">
      <c r="A118" s="126"/>
      <c r="B118" s="126"/>
      <c r="C118" s="126"/>
      <c r="D118" s="127">
        <v>5</v>
      </c>
      <c r="E118" s="187"/>
      <c r="F118" s="188"/>
      <c r="G118" s="188"/>
      <c r="H118" s="188"/>
      <c r="I118" s="188"/>
      <c r="J118" s="188"/>
      <c r="K118" s="126"/>
      <c r="L118" s="126"/>
      <c r="M118" s="126"/>
      <c r="N118" s="126"/>
      <c r="O118" s="126"/>
      <c r="P118" s="126"/>
      <c r="Q118" s="126"/>
      <c r="R118" s="126"/>
    </row>
    <row r="119" spans="1:18" ht="12.75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</row>
    <row r="120" spans="1:18" ht="12.75">
      <c r="A120" s="126"/>
      <c r="B120" s="126"/>
      <c r="C120" s="126"/>
      <c r="D120" s="127">
        <f aca="true" t="shared" si="3" ref="D120:D135">AJ2</f>
        <v>10</v>
      </c>
      <c r="E120" s="187" t="s">
        <v>2</v>
      </c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</row>
    <row r="121" spans="1:18" ht="12.75">
      <c r="A121" s="126"/>
      <c r="B121" s="126"/>
      <c r="C121" s="126"/>
      <c r="D121" s="127">
        <f t="shared" si="3"/>
        <v>12</v>
      </c>
      <c r="E121" s="187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</row>
    <row r="122" spans="1:18" ht="12.75">
      <c r="A122" s="126"/>
      <c r="B122" s="126"/>
      <c r="C122" s="126"/>
      <c r="D122" s="127">
        <f t="shared" si="3"/>
        <v>4</v>
      </c>
      <c r="E122" s="187" t="s">
        <v>2</v>
      </c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</row>
    <row r="123" spans="1:18" ht="12.75">
      <c r="A123" s="126"/>
      <c r="B123" s="126"/>
      <c r="C123" s="126"/>
      <c r="D123" s="127">
        <f t="shared" si="3"/>
        <v>5</v>
      </c>
      <c r="E123" s="187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</row>
    <row r="124" spans="1:18" ht="12.75">
      <c r="A124" s="126"/>
      <c r="B124" s="126"/>
      <c r="C124" s="126"/>
      <c r="D124" s="127">
        <f t="shared" si="3"/>
        <v>4</v>
      </c>
      <c r="E124" s="187" t="s">
        <v>2</v>
      </c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</row>
    <row r="125" spans="1:18" ht="12.75">
      <c r="A125" s="126"/>
      <c r="B125" s="126"/>
      <c r="C125" s="126"/>
      <c r="D125" s="127">
        <f t="shared" si="3"/>
        <v>5</v>
      </c>
      <c r="E125" s="187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</row>
    <row r="126" spans="1:18" ht="12.75">
      <c r="A126" s="126"/>
      <c r="B126" s="126"/>
      <c r="C126" s="126"/>
      <c r="D126" s="127">
        <f t="shared" si="3"/>
        <v>3</v>
      </c>
      <c r="E126" s="187" t="s">
        <v>2</v>
      </c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</row>
    <row r="127" spans="1:18" ht="12.75">
      <c r="A127" s="126"/>
      <c r="B127" s="126"/>
      <c r="C127" s="126"/>
      <c r="D127" s="127">
        <f t="shared" si="3"/>
        <v>4</v>
      </c>
      <c r="E127" s="187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</row>
    <row r="128" spans="1:18" ht="12.75">
      <c r="A128" s="126"/>
      <c r="B128" s="126"/>
      <c r="C128" s="126"/>
      <c r="D128" s="127">
        <f t="shared" si="3"/>
        <v>8</v>
      </c>
      <c r="E128" s="187" t="str">
        <f>AK10</f>
        <v>=</v>
      </c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</row>
    <row r="129" spans="1:18" ht="12.75">
      <c r="A129" s="126"/>
      <c r="B129" s="126"/>
      <c r="C129" s="126"/>
      <c r="D129" s="127">
        <f t="shared" si="3"/>
        <v>8</v>
      </c>
      <c r="E129" s="187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</row>
    <row r="130" spans="1:18" ht="12.75">
      <c r="A130" s="126"/>
      <c r="B130" s="126"/>
      <c r="C130" s="126"/>
      <c r="D130" s="127">
        <f t="shared" si="3"/>
        <v>9</v>
      </c>
      <c r="E130" s="187" t="str">
        <f>AK12</f>
        <v>=</v>
      </c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</row>
    <row r="131" spans="1:18" ht="12.75">
      <c r="A131" s="126"/>
      <c r="B131" s="126"/>
      <c r="C131" s="126"/>
      <c r="D131" s="127">
        <f t="shared" si="3"/>
        <v>9</v>
      </c>
      <c r="E131" s="187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</row>
    <row r="132" spans="1:18" ht="12.75">
      <c r="A132" s="126"/>
      <c r="B132" s="126"/>
      <c r="C132" s="126"/>
      <c r="D132" s="127">
        <f t="shared" si="3"/>
        <v>2</v>
      </c>
      <c r="E132" s="187" t="str">
        <f>AK14</f>
        <v>=</v>
      </c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</row>
    <row r="133" spans="1:18" ht="12.75">
      <c r="A133" s="126"/>
      <c r="B133" s="126"/>
      <c r="C133" s="126"/>
      <c r="D133" s="127">
        <f t="shared" si="3"/>
        <v>3</v>
      </c>
      <c r="E133" s="187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</row>
    <row r="134" spans="1:18" ht="12.75">
      <c r="A134" s="126"/>
      <c r="B134" s="126"/>
      <c r="C134" s="126"/>
      <c r="D134" s="127">
        <f t="shared" si="3"/>
        <v>9</v>
      </c>
      <c r="E134" s="187" t="str">
        <f>AK16</f>
        <v>=</v>
      </c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</row>
    <row r="135" spans="1:18" ht="12.75">
      <c r="A135" s="126"/>
      <c r="B135" s="126"/>
      <c r="C135" s="126"/>
      <c r="D135" s="127">
        <f t="shared" si="3"/>
        <v>9</v>
      </c>
      <c r="E135" s="187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</row>
    <row r="136" spans="1:18" ht="12.75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</row>
    <row r="137" spans="1:18" ht="12.75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</row>
    <row r="138" spans="1:18" ht="12.75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</row>
    <row r="139" spans="1:18" ht="12.75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</row>
    <row r="140" spans="1:18" ht="12.75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</row>
    <row r="141" spans="1:18" ht="12.75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</row>
    <row r="142" spans="1:18" ht="12.75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</row>
    <row r="143" spans="1:18" ht="12.75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</row>
    <row r="144" spans="1:18" ht="12.75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</row>
    <row r="145" spans="1:18" ht="12.75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</row>
    <row r="146" spans="1:18" ht="12.75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</row>
    <row r="147" spans="1:18" ht="12.75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</row>
    <row r="148" spans="1:18" ht="12.75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</row>
    <row r="149" spans="1:18" ht="12.75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</row>
    <row r="150" spans="1:18" ht="12.75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</row>
    <row r="151" spans="1:18" ht="12.75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</row>
    <row r="152" spans="1:18" ht="12.75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</row>
    <row r="153" spans="1:18" ht="12.75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</row>
    <row r="154" spans="1:18" ht="12.75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</row>
    <row r="155" spans="1:18" ht="12.7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</row>
    <row r="156" spans="1:18" ht="12.75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</row>
    <row r="157" spans="1:18" ht="12.75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</row>
    <row r="158" spans="1:18" ht="12.75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</row>
    <row r="159" spans="1:18" ht="12.75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</row>
    <row r="160" spans="1:18" ht="12.75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</row>
    <row r="161" spans="1:18" ht="12.75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</row>
    <row r="162" spans="1:18" ht="12.75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</row>
    <row r="163" spans="1:18" ht="12.75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</row>
    <row r="164" spans="1:18" ht="12.75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</row>
    <row r="165" spans="1:18" ht="12.75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</row>
    <row r="166" spans="1:18" ht="12.75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</row>
    <row r="167" spans="1:18" ht="12.75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</row>
    <row r="168" spans="1:18" ht="12.75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</row>
    <row r="169" spans="1:18" ht="12.7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</row>
    <row r="170" spans="1:18" ht="12.7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</row>
    <row r="171" spans="1:18" ht="12.7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</row>
    <row r="172" spans="1:18" ht="12.75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</row>
    <row r="173" spans="1:18" ht="12.75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</row>
    <row r="174" spans="1:18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</row>
    <row r="175" spans="1:18" ht="12.7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</row>
    <row r="176" spans="1:18" ht="12.75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</row>
    <row r="177" spans="1:18" ht="12.75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</row>
    <row r="178" spans="1:18" ht="12.75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</row>
    <row r="179" spans="1:18" ht="12.75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</row>
    <row r="180" spans="1:18" ht="12.75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</row>
    <row r="181" spans="1:18" ht="12.75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</row>
    <row r="182" spans="1:18" ht="12.75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</row>
    <row r="183" spans="1:18" ht="12.75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</row>
    <row r="184" spans="1:18" ht="12.75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</row>
    <row r="185" spans="1:18" ht="12.75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</row>
    <row r="186" spans="1:18" ht="12.75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</row>
    <row r="187" spans="1:18" ht="12.75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</row>
    <row r="188" spans="1:18" ht="12.75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</row>
    <row r="189" spans="1:18" ht="12.75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</row>
    <row r="190" spans="1:18" ht="12.75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</row>
    <row r="191" spans="1:18" ht="12.75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</row>
    <row r="192" spans="1:18" ht="12.75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</row>
    <row r="193" spans="1:18" ht="12.75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</row>
    <row r="194" spans="1:18" ht="12.75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</row>
    <row r="195" spans="1:18" ht="12.75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</row>
    <row r="196" spans="1:18" ht="12.75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</row>
    <row r="197" spans="1:18" ht="12.75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</row>
    <row r="198" spans="1:18" ht="12.75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</row>
    <row r="199" spans="1:18" ht="12.75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</row>
    <row r="200" spans="1:18" ht="12.75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</row>
    <row r="201" spans="1:18" ht="12.75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</row>
    <row r="202" spans="1:18" ht="12.75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</row>
    <row r="203" spans="1:18" ht="12.75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</row>
    <row r="204" spans="1:18" ht="12.75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</row>
    <row r="205" spans="1:18" ht="12.75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</row>
    <row r="206" spans="1:18" ht="12.75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</row>
    <row r="207" spans="1:18" ht="12.75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</row>
    <row r="208" spans="1:18" ht="12.75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</row>
    <row r="209" spans="1:18" ht="12.75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</row>
    <row r="210" spans="1:18" ht="12.75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</row>
    <row r="211" spans="1:18" ht="12.75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</row>
    <row r="212" spans="1:18" ht="12.75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</row>
    <row r="213" spans="1:18" ht="12.75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</row>
    <row r="214" spans="1:18" ht="12.75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</row>
    <row r="215" spans="1:18" ht="12.75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</row>
    <row r="216" spans="1:18" ht="12.75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</row>
    <row r="217" spans="1:18" ht="12.75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</row>
    <row r="218" spans="1:18" ht="12.75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</row>
    <row r="219" spans="1:18" ht="12.75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</row>
    <row r="220" spans="1:18" ht="12.75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</row>
    <row r="221" spans="1:18" ht="12.75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</row>
    <row r="222" spans="1:18" ht="12.75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</row>
    <row r="223" spans="1:18" ht="12.75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</row>
    <row r="224" spans="1:18" ht="12.75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</row>
    <row r="225" spans="1:18" ht="12.75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</row>
    <row r="226" spans="1:18" ht="12.75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</row>
    <row r="227" spans="1:18" ht="12.7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</row>
    <row r="228" spans="1:18" ht="12.75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</row>
    <row r="229" spans="1:18" ht="12.75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</row>
    <row r="230" spans="1:18" ht="12.75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</row>
    <row r="231" spans="1:18" ht="12.75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</row>
    <row r="232" spans="1:18" ht="12.75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</row>
    <row r="233" spans="1:18" ht="12.75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</row>
    <row r="234" spans="1:18" ht="12.75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</row>
    <row r="235" spans="1:18" ht="12.75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</row>
    <row r="236" spans="1:18" ht="12.75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</row>
    <row r="237" spans="1:18" ht="12.75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</row>
    <row r="238" spans="1:18" ht="12.75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</row>
    <row r="239" spans="1:18" ht="12.75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</row>
    <row r="240" spans="1:18" ht="12.75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</row>
    <row r="241" spans="1:18" ht="12.75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</row>
    <row r="242" spans="1:18" ht="12.75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</row>
    <row r="243" spans="1:18" ht="12.75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</row>
    <row r="244" spans="1:18" ht="12.75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</row>
    <row r="245" spans="1:18" ht="12.75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</row>
    <row r="246" spans="1:18" ht="12.75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</row>
    <row r="247" spans="1:18" ht="12.75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</row>
    <row r="248" spans="1:18" ht="12.75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</row>
    <row r="249" spans="1:18" ht="12.75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</row>
    <row r="250" spans="1:18" ht="12.75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</row>
    <row r="251" spans="1:18" ht="12.75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</row>
    <row r="252" spans="1:18" ht="12.75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</row>
    <row r="253" spans="1:18" ht="12.75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</row>
    <row r="254" spans="1:18" ht="12.75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</row>
    <row r="255" spans="1:18" ht="12.75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</row>
    <row r="256" spans="1:18" ht="12.75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</row>
    <row r="257" spans="1:18" ht="12.75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</row>
    <row r="258" spans="1:18" ht="12.75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</row>
    <row r="259" spans="1:18" ht="12.75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</row>
    <row r="260" spans="1:18" ht="12.75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</row>
    <row r="261" spans="1:18" ht="12.75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</row>
    <row r="262" spans="1:18" ht="12.75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</row>
    <row r="263" spans="1:18" ht="12.75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</row>
    <row r="264" spans="1:18" ht="12.75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</row>
    <row r="265" spans="1:18" ht="12.75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</row>
    <row r="266" spans="1:18" ht="12.75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</row>
    <row r="267" spans="1:18" ht="12.75">
      <c r="A267" s="126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</row>
    <row r="268" spans="1:18" ht="12.75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</row>
  </sheetData>
  <mergeCells count="78">
    <mergeCell ref="S10:T11"/>
    <mergeCell ref="S12:T13"/>
    <mergeCell ref="S14:T15"/>
    <mergeCell ref="S16:T17"/>
    <mergeCell ref="S18:T19"/>
    <mergeCell ref="S20:T21"/>
    <mergeCell ref="C108:N109"/>
    <mergeCell ref="O108:O109"/>
    <mergeCell ref="C104:N105"/>
    <mergeCell ref="O104:O105"/>
    <mergeCell ref="C106:N107"/>
    <mergeCell ref="O106:O107"/>
    <mergeCell ref="C100:N101"/>
    <mergeCell ref="O100:O101"/>
    <mergeCell ref="C102:N103"/>
    <mergeCell ref="O102:O103"/>
    <mergeCell ref="C96:N97"/>
    <mergeCell ref="O96:O97"/>
    <mergeCell ref="C98:N99"/>
    <mergeCell ref="O98:O99"/>
    <mergeCell ref="E24:I25"/>
    <mergeCell ref="J24:J25"/>
    <mergeCell ref="A91:R91"/>
    <mergeCell ref="C94:N95"/>
    <mergeCell ref="O94:O95"/>
    <mergeCell ref="A59:B60"/>
    <mergeCell ref="C59:N59"/>
    <mergeCell ref="O59:O60"/>
    <mergeCell ref="P59:R60"/>
    <mergeCell ref="C60:N60"/>
    <mergeCell ref="E14:E15"/>
    <mergeCell ref="F18:R19"/>
    <mergeCell ref="E20:E21"/>
    <mergeCell ref="F20:R21"/>
    <mergeCell ref="E10:E11"/>
    <mergeCell ref="F10:R11"/>
    <mergeCell ref="E12:E13"/>
    <mergeCell ref="F12:R13"/>
    <mergeCell ref="E130:E131"/>
    <mergeCell ref="E124:E125"/>
    <mergeCell ref="E132:E133"/>
    <mergeCell ref="E134:E135"/>
    <mergeCell ref="E128:E129"/>
    <mergeCell ref="AL12:AL13"/>
    <mergeCell ref="E126:E127"/>
    <mergeCell ref="AK14:AK15"/>
    <mergeCell ref="E120:E121"/>
    <mergeCell ref="AK16:AK17"/>
    <mergeCell ref="A33:R33"/>
    <mergeCell ref="F14:R15"/>
    <mergeCell ref="E16:E17"/>
    <mergeCell ref="F16:R17"/>
    <mergeCell ref="E18:E19"/>
    <mergeCell ref="AK8:AK9"/>
    <mergeCell ref="AL8:AL9"/>
    <mergeCell ref="E122:E123"/>
    <mergeCell ref="AK10:AK11"/>
    <mergeCell ref="AL10:AL11"/>
    <mergeCell ref="E117:E118"/>
    <mergeCell ref="F117:J118"/>
    <mergeCell ref="AL14:AL15"/>
    <mergeCell ref="AL16:AL17"/>
    <mergeCell ref="AK12:AK13"/>
    <mergeCell ref="AK6:AK7"/>
    <mergeCell ref="AL6:AL7"/>
    <mergeCell ref="AK2:AK3"/>
    <mergeCell ref="AL2:AL3"/>
    <mergeCell ref="AK4:AK5"/>
    <mergeCell ref="AL4:AL5"/>
    <mergeCell ref="S5:T5"/>
    <mergeCell ref="E8:E9"/>
    <mergeCell ref="D5:R5"/>
    <mergeCell ref="B1:X1"/>
    <mergeCell ref="E6:E7"/>
    <mergeCell ref="F6:R7"/>
    <mergeCell ref="F8:R9"/>
    <mergeCell ref="S6:T7"/>
    <mergeCell ref="S8:T9"/>
  </mergeCells>
  <conditionalFormatting sqref="U42 U44 U46 U48 U34 U36 U38 U40 D120 D122 D124 D126 D128 D130 D132 D134 P94 P96 P98 P100 P102 P104 P106 P108">
    <cfRule type="cellIs" priority="1" dxfId="3" operator="notEqual" stopIfTrue="1">
      <formula>""</formula>
    </cfRule>
  </conditionalFormatting>
  <conditionalFormatting sqref="S6 S8 S10 S12 S14 S16 S18 S20">
    <cfRule type="cellIs" priority="2" dxfId="4" operator="equal" stopIfTrue="1">
      <formula>"C"</formula>
    </cfRule>
    <cfRule type="cellIs" priority="3" dxfId="1" operator="equal" stopIfTrue="1">
      <formula>"B"</formula>
    </cfRule>
    <cfRule type="cellIs" priority="4" dxfId="2" operator="equal" stopIfTrue="1">
      <formula>"D"</formula>
    </cfRule>
  </conditionalFormatting>
  <dataValidations count="1">
    <dataValidation type="list" allowBlank="1" showInputMessage="1" showErrorMessage="1" sqref="X2">
      <formula1>$AB$2:$AB$4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tabColor indexed="43"/>
  </sheetPr>
  <dimension ref="A1:AY72"/>
  <sheetViews>
    <sheetView showGridLines="0" showRowColHeaders="0" workbookViewId="0" topLeftCell="A1">
      <selection activeCell="B1" sqref="B1:S1"/>
    </sheetView>
  </sheetViews>
  <sheetFormatPr defaultColWidth="11.421875" defaultRowHeight="12.75"/>
  <cols>
    <col min="1" max="1" width="7.421875" style="0" customWidth="1"/>
    <col min="2" max="2" width="18.00390625" style="0" customWidth="1"/>
    <col min="3" max="3" width="7.28125" style="0" customWidth="1"/>
    <col min="4" max="4" width="6.28125" style="0" customWidth="1"/>
    <col min="5" max="5" width="10.57421875" style="0" customWidth="1"/>
    <col min="6" max="6" width="2.421875" style="0" customWidth="1"/>
    <col min="7" max="7" width="9.421875" style="26" customWidth="1"/>
    <col min="8" max="8" width="8.00390625" style="0" customWidth="1"/>
    <col min="9" max="9" width="3.00390625" style="0" customWidth="1"/>
    <col min="10" max="13" width="4.57421875" style="0" customWidth="1"/>
    <col min="14" max="14" width="6.28125" style="0" customWidth="1"/>
    <col min="15" max="15" width="7.421875" style="0" customWidth="1"/>
    <col min="16" max="18" width="9.00390625" style="0" customWidth="1"/>
    <col min="19" max="19" width="10.28125" style="0" customWidth="1"/>
    <col min="20" max="20" width="11.421875" style="0" hidden="1" customWidth="1"/>
    <col min="22" max="22" width="4.7109375" style="0" customWidth="1"/>
    <col min="23" max="23" width="15.57421875" style="0" bestFit="1" customWidth="1"/>
    <col min="24" max="24" width="3.00390625" style="0" bestFit="1" customWidth="1"/>
    <col min="25" max="25" width="22.57421875" style="0" bestFit="1" customWidth="1"/>
    <col min="26" max="26" width="2.00390625" style="0" customWidth="1"/>
    <col min="27" max="27" width="3.00390625" style="0" bestFit="1" customWidth="1"/>
    <col min="28" max="34" width="1.421875" style="0" customWidth="1"/>
    <col min="35" max="35" width="3.00390625" style="0" bestFit="1" customWidth="1"/>
    <col min="36" max="36" width="4.00390625" style="0" bestFit="1" customWidth="1"/>
    <col min="37" max="37" width="2.421875" style="0" customWidth="1"/>
    <col min="38" max="38" width="5.00390625" style="0" bestFit="1" customWidth="1"/>
    <col min="39" max="39" width="5.00390625" style="0" customWidth="1"/>
    <col min="40" max="41" width="5.00390625" style="1" customWidth="1"/>
    <col min="42" max="42" width="5.00390625" style="0" customWidth="1"/>
    <col min="43" max="44" width="3.00390625" style="3" bestFit="1" customWidth="1"/>
    <col min="45" max="45" width="4.00390625" style="3" bestFit="1" customWidth="1"/>
    <col min="46" max="46" width="2.140625" style="3" bestFit="1" customWidth="1"/>
    <col min="47" max="47" width="6.7109375" style="3" bestFit="1" customWidth="1"/>
  </cols>
  <sheetData>
    <row r="1" spans="1:51" ht="24.75" customHeight="1">
      <c r="A1" s="152"/>
      <c r="B1" s="203" t="s">
        <v>148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153"/>
      <c r="U1" s="153"/>
      <c r="V1" s="5"/>
      <c r="W1" s="5"/>
      <c r="AD1" s="64"/>
      <c r="AE1" s="64"/>
      <c r="AF1" s="64"/>
      <c r="AG1" s="64"/>
      <c r="AH1" s="64"/>
      <c r="AI1" s="64"/>
      <c r="AJ1" s="64"/>
      <c r="AK1" s="64"/>
      <c r="AL1" s="122" t="s">
        <v>31</v>
      </c>
      <c r="AM1" s="122" t="s">
        <v>135</v>
      </c>
      <c r="AN1" s="122" t="s">
        <v>136</v>
      </c>
      <c r="AO1" s="122" t="s">
        <v>137</v>
      </c>
      <c r="AP1" s="122" t="s">
        <v>139</v>
      </c>
      <c r="AQ1" s="123"/>
      <c r="AR1" s="123"/>
      <c r="AS1" s="123"/>
      <c r="AT1" s="123"/>
      <c r="AU1" s="123"/>
      <c r="AV1" s="64"/>
      <c r="AW1" s="64"/>
      <c r="AX1" s="64"/>
      <c r="AY1" s="64"/>
    </row>
    <row r="2" spans="1:51" ht="3.75" customHeight="1">
      <c r="A2" s="29"/>
      <c r="B2" s="29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58"/>
      <c r="P2" s="159"/>
      <c r="Q2" s="159"/>
      <c r="R2" s="103"/>
      <c r="S2" s="149"/>
      <c r="T2" s="149"/>
      <c r="U2" s="149"/>
      <c r="AD2" s="64"/>
      <c r="AE2" s="64"/>
      <c r="AF2" s="64"/>
      <c r="AG2" s="64"/>
      <c r="AH2" s="64"/>
      <c r="AI2" s="64">
        <v>1</v>
      </c>
      <c r="AJ2" s="64">
        <v>2</v>
      </c>
      <c r="AK2" s="64"/>
      <c r="AL2" s="122">
        <v>7</v>
      </c>
      <c r="AM2" s="122">
        <f>CHOOSE(AL2,$AJ$2,$AJ$3,$AJ$4,$AJ$5,$AJ$6,$AJ$7,$AJ$8,$AJ$9)</f>
        <v>8</v>
      </c>
      <c r="AN2" s="122">
        <f>AL2</f>
        <v>7</v>
      </c>
      <c r="AO2" s="122">
        <f>AM2*AL2*(10-2)+3</f>
        <v>451</v>
      </c>
      <c r="AP2" s="122">
        <f>(AO2/AM2)*AN2</f>
        <v>394.625</v>
      </c>
      <c r="AQ2" s="123">
        <f>AN2</f>
        <v>7</v>
      </c>
      <c r="AR2" s="171" t="s">
        <v>138</v>
      </c>
      <c r="AS2" s="171">
        <f>AO2</f>
        <v>451</v>
      </c>
      <c r="AT2" s="171" t="s">
        <v>2</v>
      </c>
      <c r="AU2" s="221">
        <f>AP2</f>
        <v>394.625</v>
      </c>
      <c r="AV2" s="64"/>
      <c r="AW2" s="64"/>
      <c r="AX2" s="64"/>
      <c r="AY2" s="64"/>
    </row>
    <row r="3" spans="1:51" ht="1.5" customHeight="1">
      <c r="A3" s="16"/>
      <c r="O3" s="2"/>
      <c r="P3" s="2"/>
      <c r="Q3" s="2"/>
      <c r="V3" s="31"/>
      <c r="W3" s="31"/>
      <c r="X3" s="31"/>
      <c r="AD3" s="64"/>
      <c r="AE3" s="64"/>
      <c r="AF3" s="64"/>
      <c r="AG3" s="64"/>
      <c r="AH3" s="64"/>
      <c r="AI3" s="64">
        <v>2</v>
      </c>
      <c r="AJ3" s="64">
        <v>3</v>
      </c>
      <c r="AK3" s="64"/>
      <c r="AL3" s="122"/>
      <c r="AM3" s="64"/>
      <c r="AN3" s="122"/>
      <c r="AO3" s="122"/>
      <c r="AP3" s="122"/>
      <c r="AQ3" s="123">
        <f>AM2</f>
        <v>8</v>
      </c>
      <c r="AR3" s="171"/>
      <c r="AS3" s="171"/>
      <c r="AT3" s="171"/>
      <c r="AU3" s="221"/>
      <c r="AV3" s="64"/>
      <c r="AW3" s="64"/>
      <c r="AX3" s="64"/>
      <c r="AY3" s="64"/>
    </row>
    <row r="4" spans="1:51" ht="2.25" customHeight="1">
      <c r="A4" s="16"/>
      <c r="B4" s="16"/>
      <c r="C4" s="25"/>
      <c r="D4" s="217"/>
      <c r="E4" s="218"/>
      <c r="F4" s="217"/>
      <c r="G4" s="219"/>
      <c r="H4" s="16"/>
      <c r="I4" s="16"/>
      <c r="J4" s="16"/>
      <c r="K4" s="16"/>
      <c r="L4" s="16"/>
      <c r="M4" s="16"/>
      <c r="N4" s="16"/>
      <c r="O4" s="130"/>
      <c r="P4" s="130"/>
      <c r="Q4" s="2"/>
      <c r="V4" s="57"/>
      <c r="W4" s="58"/>
      <c r="X4" s="59"/>
      <c r="AD4" s="64"/>
      <c r="AE4" s="64"/>
      <c r="AF4" s="64"/>
      <c r="AG4" s="64"/>
      <c r="AH4" s="64"/>
      <c r="AI4" s="64">
        <v>3</v>
      </c>
      <c r="AJ4" s="64">
        <v>4</v>
      </c>
      <c r="AK4" s="64"/>
      <c r="AL4" s="122">
        <v>4</v>
      </c>
      <c r="AM4" s="122">
        <f>CHOOSE(AL4,$AJ$2,$AJ$3,$AJ$4,$AJ$5,$AJ$6,$AJ$7,$AJ$8,$AJ$9)</f>
        <v>5</v>
      </c>
      <c r="AN4" s="122">
        <f>AL4+2</f>
        <v>6</v>
      </c>
      <c r="AO4" s="122">
        <f>AM4*AL4*(10-3)+5</f>
        <v>145</v>
      </c>
      <c r="AP4" s="122">
        <f>(AO4/AM4)*AN4</f>
        <v>174</v>
      </c>
      <c r="AQ4" s="123">
        <f>AN4</f>
        <v>6</v>
      </c>
      <c r="AR4" s="171" t="s">
        <v>138</v>
      </c>
      <c r="AS4" s="171">
        <f>AO4</f>
        <v>145</v>
      </c>
      <c r="AT4" s="171" t="s">
        <v>2</v>
      </c>
      <c r="AU4" s="221">
        <f>AP4</f>
        <v>174</v>
      </c>
      <c r="AV4" s="64"/>
      <c r="AW4" s="64"/>
      <c r="AX4" s="64"/>
      <c r="AY4" s="64"/>
    </row>
    <row r="5" spans="1:51" ht="0.75" customHeight="1" thickBot="1">
      <c r="A5" s="16"/>
      <c r="B5" s="16"/>
      <c r="C5" s="24"/>
      <c r="D5" s="217"/>
      <c r="E5" s="218"/>
      <c r="F5" s="217"/>
      <c r="G5" s="219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V5" s="31"/>
      <c r="W5" s="31"/>
      <c r="X5" s="31"/>
      <c r="AD5" s="64"/>
      <c r="AE5" s="64"/>
      <c r="AF5" s="64"/>
      <c r="AG5" s="64"/>
      <c r="AH5" s="64"/>
      <c r="AI5" s="64">
        <v>4</v>
      </c>
      <c r="AJ5" s="64">
        <v>5</v>
      </c>
      <c r="AK5" s="64"/>
      <c r="AL5" s="122"/>
      <c r="AM5" s="64"/>
      <c r="AN5" s="122"/>
      <c r="AO5" s="122"/>
      <c r="AP5" s="122"/>
      <c r="AQ5" s="123">
        <f>AM4</f>
        <v>5</v>
      </c>
      <c r="AR5" s="171"/>
      <c r="AS5" s="171"/>
      <c r="AT5" s="171"/>
      <c r="AU5" s="221"/>
      <c r="AV5" s="64"/>
      <c r="AW5" s="64"/>
      <c r="AX5" s="64"/>
      <c r="AY5" s="64"/>
    </row>
    <row r="6" spans="1:51" ht="6.75" customHeight="1" hidden="1">
      <c r="A6" s="16"/>
      <c r="B6" s="16"/>
      <c r="C6" s="16"/>
      <c r="D6" s="16"/>
      <c r="E6" s="16"/>
      <c r="F6" s="16"/>
      <c r="G6" s="2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AD6" s="64"/>
      <c r="AE6" s="64"/>
      <c r="AF6" s="64"/>
      <c r="AG6" s="64"/>
      <c r="AH6" s="64"/>
      <c r="AI6" s="64">
        <v>5</v>
      </c>
      <c r="AJ6" s="64">
        <v>10</v>
      </c>
      <c r="AK6" s="64"/>
      <c r="AL6" s="122">
        <v>8</v>
      </c>
      <c r="AM6" s="122">
        <f>CHOOSE(AL6,$AJ$2,$AJ$3,$AJ$4,$AJ$5,$AJ$6,$AJ$7,$AJ$8,$AJ$9)</f>
        <v>9</v>
      </c>
      <c r="AN6" s="122">
        <f>AL6</f>
        <v>8</v>
      </c>
      <c r="AO6" s="122">
        <f>AM6*AL6*(5-1)+10</f>
        <v>298</v>
      </c>
      <c r="AP6" s="122">
        <f>(AO6/AM6)*AN6</f>
        <v>264.8888888888889</v>
      </c>
      <c r="AQ6" s="123">
        <f>AN6</f>
        <v>8</v>
      </c>
      <c r="AR6" s="171" t="s">
        <v>138</v>
      </c>
      <c r="AS6" s="171">
        <f>AO6</f>
        <v>298</v>
      </c>
      <c r="AT6" s="171" t="s">
        <v>2</v>
      </c>
      <c r="AU6" s="221">
        <f>AP6</f>
        <v>264.8888888888889</v>
      </c>
      <c r="AV6" s="64"/>
      <c r="AW6" s="64"/>
      <c r="AX6" s="64"/>
      <c r="AY6" s="64"/>
    </row>
    <row r="7" spans="1:51" ht="4.5" customHeight="1" hidden="1" thickBot="1">
      <c r="A7" s="16"/>
      <c r="B7" s="16"/>
      <c r="C7" s="215"/>
      <c r="D7" s="215"/>
      <c r="E7" s="215"/>
      <c r="F7" s="215"/>
      <c r="G7" s="216"/>
      <c r="H7" s="216"/>
      <c r="I7" s="216"/>
      <c r="J7" s="216"/>
      <c r="K7" s="216"/>
      <c r="L7" s="216"/>
      <c r="M7" s="220"/>
      <c r="N7" s="220"/>
      <c r="O7" s="16"/>
      <c r="P7" s="16"/>
      <c r="Q7" s="16"/>
      <c r="R7" s="16"/>
      <c r="AA7">
        <f>IF(Q10=1,4,IF(Q10=2,6,IF(Q10=3,9)))</f>
        <v>6</v>
      </c>
      <c r="AD7" s="64"/>
      <c r="AE7" s="64"/>
      <c r="AF7" s="64"/>
      <c r="AG7" s="64"/>
      <c r="AH7" s="64"/>
      <c r="AI7" s="64">
        <v>6</v>
      </c>
      <c r="AJ7" s="64">
        <v>6</v>
      </c>
      <c r="AK7" s="64"/>
      <c r="AL7" s="122"/>
      <c r="AM7" s="64"/>
      <c r="AN7" s="122"/>
      <c r="AO7" s="122"/>
      <c r="AP7" s="122"/>
      <c r="AQ7" s="123">
        <f>AM6</f>
        <v>9</v>
      </c>
      <c r="AR7" s="171"/>
      <c r="AS7" s="171"/>
      <c r="AT7" s="171"/>
      <c r="AU7" s="221"/>
      <c r="AV7" s="64"/>
      <c r="AW7" s="64"/>
      <c r="AX7" s="64"/>
      <c r="AY7" s="64"/>
    </row>
    <row r="8" spans="1:51" ht="0.75" customHeight="1" hidden="1" thickBot="1">
      <c r="A8" s="16"/>
      <c r="B8" s="16"/>
      <c r="C8" s="96"/>
      <c r="D8" s="96"/>
      <c r="E8" s="96"/>
      <c r="F8" s="96"/>
      <c r="G8" s="129"/>
      <c r="H8" s="96"/>
      <c r="I8" s="96"/>
      <c r="J8" s="96"/>
      <c r="K8" s="96"/>
      <c r="L8" s="96"/>
      <c r="M8" s="96"/>
      <c r="N8" s="96"/>
      <c r="O8" s="130"/>
      <c r="P8" s="16"/>
      <c r="Q8" s="16"/>
      <c r="R8" s="16"/>
      <c r="AD8" s="64"/>
      <c r="AE8" s="64"/>
      <c r="AF8" s="64"/>
      <c r="AG8" s="64"/>
      <c r="AH8" s="64"/>
      <c r="AI8" s="64">
        <v>7</v>
      </c>
      <c r="AJ8" s="64">
        <v>8</v>
      </c>
      <c r="AK8" s="64"/>
      <c r="AL8" s="122">
        <v>2</v>
      </c>
      <c r="AM8" s="122">
        <f>CHOOSE(AL8,$AJ$2,$AJ$3,$AJ$4,$AJ$5,$AJ$6,$AJ$7,$AJ$8,$AJ$9)</f>
        <v>3</v>
      </c>
      <c r="AN8" s="122">
        <f>AL8</f>
        <v>2</v>
      </c>
      <c r="AO8" s="122">
        <f>AM8*AL8*(6-1)+15</f>
        <v>45</v>
      </c>
      <c r="AP8" s="122">
        <f>(AO8/AM8)*AN8</f>
        <v>30</v>
      </c>
      <c r="AQ8" s="123">
        <f>AN8</f>
        <v>2</v>
      </c>
      <c r="AR8" s="171" t="s">
        <v>138</v>
      </c>
      <c r="AS8" s="171">
        <f>AO8</f>
        <v>45</v>
      </c>
      <c r="AT8" s="171" t="s">
        <v>2</v>
      </c>
      <c r="AU8" s="221">
        <f>AP8</f>
        <v>30</v>
      </c>
      <c r="AV8" s="64"/>
      <c r="AW8" s="64"/>
      <c r="AX8" s="64"/>
      <c r="AY8" s="64"/>
    </row>
    <row r="9" spans="1:51" ht="6" customHeight="1" thickBot="1">
      <c r="A9" s="16"/>
      <c r="B9" s="133"/>
      <c r="C9" s="134"/>
      <c r="D9" s="135"/>
      <c r="E9" s="135"/>
      <c r="F9" s="135"/>
      <c r="G9" s="136"/>
      <c r="H9" s="135"/>
      <c r="I9" s="135"/>
      <c r="J9" s="135"/>
      <c r="K9" s="135"/>
      <c r="L9" s="135"/>
      <c r="M9" s="137"/>
      <c r="R9" s="16"/>
      <c r="AD9" s="64"/>
      <c r="AE9" s="64"/>
      <c r="AF9" s="64"/>
      <c r="AG9" s="64"/>
      <c r="AH9" s="64"/>
      <c r="AI9" s="64">
        <v>8</v>
      </c>
      <c r="AJ9" s="64">
        <v>9</v>
      </c>
      <c r="AK9" s="64"/>
      <c r="AL9" s="122"/>
      <c r="AM9" s="64"/>
      <c r="AN9" s="122"/>
      <c r="AO9" s="122"/>
      <c r="AP9" s="122"/>
      <c r="AQ9" s="123">
        <f>AM8</f>
        <v>3</v>
      </c>
      <c r="AR9" s="171"/>
      <c r="AS9" s="171"/>
      <c r="AT9" s="171"/>
      <c r="AU9" s="221"/>
      <c r="AV9" s="64"/>
      <c r="AW9" s="64"/>
      <c r="AX9" s="64"/>
      <c r="AY9" s="64"/>
    </row>
    <row r="10" spans="1:51" ht="18.75" thickBot="1">
      <c r="A10" s="16"/>
      <c r="B10" s="206"/>
      <c r="C10" s="132">
        <f>AQ2</f>
        <v>7</v>
      </c>
      <c r="D10" s="213" t="str">
        <f>AR2</f>
        <v>de</v>
      </c>
      <c r="E10" s="213">
        <f>AS2</f>
        <v>451</v>
      </c>
      <c r="F10" s="214" t="str">
        <f>AT2</f>
        <v>=</v>
      </c>
      <c r="G10" s="207"/>
      <c r="H10" s="208"/>
      <c r="I10" s="2"/>
      <c r="J10" s="204">
        <f>IF(G10="","",IF(G10=H51,"Bien","Faux"))</f>
      </c>
      <c r="K10" s="204"/>
      <c r="L10" s="204"/>
      <c r="M10" s="205"/>
      <c r="O10" s="150"/>
      <c r="P10" s="151" t="s">
        <v>123</v>
      </c>
      <c r="Q10" s="163">
        <v>2</v>
      </c>
      <c r="AD10" s="64"/>
      <c r="AE10" s="64"/>
      <c r="AF10" s="64"/>
      <c r="AG10" s="64"/>
      <c r="AH10" s="64"/>
      <c r="AI10" s="64"/>
      <c r="AJ10" s="64"/>
      <c r="AK10" s="64"/>
      <c r="AL10" s="122">
        <v>6</v>
      </c>
      <c r="AM10" s="122">
        <f>CHOOSE(AL10,$AJ$2,$AJ$3,$AJ$4,$AJ$5,$AJ$6,$AJ$7,$AJ$8,$AJ$9)</f>
        <v>6</v>
      </c>
      <c r="AN10" s="122">
        <f>AL10</f>
        <v>6</v>
      </c>
      <c r="AO10" s="122">
        <f>AM10*AL10*(10-1)+2</f>
        <v>326</v>
      </c>
      <c r="AP10" s="122">
        <f>(AO10/AM10)*AN10</f>
        <v>326</v>
      </c>
      <c r="AQ10" s="123">
        <f>AN10</f>
        <v>6</v>
      </c>
      <c r="AR10" s="171" t="s">
        <v>138</v>
      </c>
      <c r="AS10" s="171">
        <f>AO10</f>
        <v>326</v>
      </c>
      <c r="AT10" s="171" t="s">
        <v>2</v>
      </c>
      <c r="AU10" s="221">
        <f>AP10</f>
        <v>326</v>
      </c>
      <c r="AV10" s="64"/>
      <c r="AW10" s="64"/>
      <c r="AX10" s="64"/>
      <c r="AY10" s="64"/>
    </row>
    <row r="11" spans="1:51" ht="18.75" thickBot="1">
      <c r="A11" s="16"/>
      <c r="B11" s="206"/>
      <c r="C11" s="138">
        <f>AQ3</f>
        <v>8</v>
      </c>
      <c r="D11" s="213"/>
      <c r="E11" s="213"/>
      <c r="F11" s="214"/>
      <c r="G11" s="209"/>
      <c r="H11" s="210"/>
      <c r="I11" s="130"/>
      <c r="J11" s="204"/>
      <c r="K11" s="204"/>
      <c r="L11" s="204"/>
      <c r="M11" s="205"/>
      <c r="N11" s="16"/>
      <c r="O11" s="16"/>
      <c r="P11" s="16"/>
      <c r="Q11" s="16"/>
      <c r="R11" s="16"/>
      <c r="AD11" s="64"/>
      <c r="AE11" s="64"/>
      <c r="AF11" s="64"/>
      <c r="AG11" s="64"/>
      <c r="AH11" s="64"/>
      <c r="AI11" s="64"/>
      <c r="AJ11" s="64"/>
      <c r="AK11" s="64"/>
      <c r="AL11" s="122"/>
      <c r="AM11" s="64"/>
      <c r="AN11" s="122"/>
      <c r="AO11" s="122"/>
      <c r="AP11" s="122"/>
      <c r="AQ11" s="123">
        <f>AM10</f>
        <v>6</v>
      </c>
      <c r="AR11" s="171"/>
      <c r="AS11" s="171"/>
      <c r="AT11" s="171"/>
      <c r="AU11" s="221"/>
      <c r="AV11" s="64"/>
      <c r="AW11" s="64"/>
      <c r="AX11" s="64"/>
      <c r="AY11" s="64"/>
    </row>
    <row r="12" spans="1:51" ht="3.75" customHeight="1" thickBot="1">
      <c r="A12" s="16"/>
      <c r="B12" s="139"/>
      <c r="C12" s="132"/>
      <c r="D12" s="132"/>
      <c r="E12" s="132"/>
      <c r="F12" s="131"/>
      <c r="G12" s="156"/>
      <c r="H12" s="156"/>
      <c r="I12" s="140"/>
      <c r="J12" s="140"/>
      <c r="K12" s="140"/>
      <c r="L12" s="140"/>
      <c r="M12" s="141"/>
      <c r="N12" s="16"/>
      <c r="O12" s="16"/>
      <c r="P12" s="16"/>
      <c r="Q12" s="16"/>
      <c r="R12" s="16"/>
      <c r="AD12" s="64"/>
      <c r="AE12" s="64"/>
      <c r="AF12" s="64"/>
      <c r="AG12" s="64"/>
      <c r="AH12" s="64"/>
      <c r="AI12" s="64"/>
      <c r="AJ12" s="64"/>
      <c r="AK12" s="64"/>
      <c r="AL12" s="122">
        <v>6</v>
      </c>
      <c r="AM12" s="64"/>
      <c r="AN12" s="122"/>
      <c r="AO12" s="122"/>
      <c r="AP12" s="122"/>
      <c r="AQ12" s="123"/>
      <c r="AR12" s="123"/>
      <c r="AS12" s="123"/>
      <c r="AT12" s="123"/>
      <c r="AU12" s="160"/>
      <c r="AV12" s="64"/>
      <c r="AW12" s="64"/>
      <c r="AX12" s="64"/>
      <c r="AY12" s="64"/>
    </row>
    <row r="13" spans="1:51" ht="3" customHeight="1" thickBot="1">
      <c r="A13" s="16"/>
      <c r="B13" s="133"/>
      <c r="C13" s="142"/>
      <c r="D13" s="142"/>
      <c r="E13" s="142"/>
      <c r="F13" s="143"/>
      <c r="G13" s="157"/>
      <c r="H13" s="157"/>
      <c r="I13" s="144"/>
      <c r="J13" s="144"/>
      <c r="K13" s="144"/>
      <c r="L13" s="144"/>
      <c r="M13" s="145"/>
      <c r="N13" s="16"/>
      <c r="O13" s="16"/>
      <c r="P13" s="16"/>
      <c r="Q13" s="16"/>
      <c r="R13" s="16"/>
      <c r="AD13" s="64"/>
      <c r="AE13" s="64"/>
      <c r="AF13" s="64"/>
      <c r="AG13" s="64"/>
      <c r="AH13" s="64"/>
      <c r="AI13" s="64"/>
      <c r="AJ13" s="64"/>
      <c r="AK13" s="64"/>
      <c r="AL13" s="122">
        <v>1</v>
      </c>
      <c r="AM13" s="64"/>
      <c r="AN13" s="122"/>
      <c r="AO13" s="122"/>
      <c r="AP13" s="122"/>
      <c r="AQ13" s="123"/>
      <c r="AR13" s="123"/>
      <c r="AS13" s="123"/>
      <c r="AT13" s="123"/>
      <c r="AU13" s="160"/>
      <c r="AV13" s="64"/>
      <c r="AW13" s="64"/>
      <c r="AX13" s="64"/>
      <c r="AY13" s="64"/>
    </row>
    <row r="14" spans="1:51" ht="18.75" thickBot="1">
      <c r="A14" s="16"/>
      <c r="B14" s="206"/>
      <c r="C14" s="132">
        <f>AQ4</f>
        <v>6</v>
      </c>
      <c r="D14" s="213" t="str">
        <f>AR4</f>
        <v>de</v>
      </c>
      <c r="E14" s="213">
        <f>AS4</f>
        <v>145</v>
      </c>
      <c r="F14" s="214" t="str">
        <f>AT4</f>
        <v>=</v>
      </c>
      <c r="G14" s="207"/>
      <c r="H14" s="208"/>
      <c r="I14" s="130"/>
      <c r="J14" s="204">
        <f>IF(G14="","",IF(G14=H53,"Bien","Faux"))</f>
      </c>
      <c r="K14" s="204"/>
      <c r="L14" s="204"/>
      <c r="M14" s="205"/>
      <c r="N14" s="16"/>
      <c r="O14" s="16"/>
      <c r="P14" s="16"/>
      <c r="Q14" s="16"/>
      <c r="R14" s="16"/>
      <c r="AD14" s="64"/>
      <c r="AE14" s="64"/>
      <c r="AF14" s="64"/>
      <c r="AG14" s="64"/>
      <c r="AH14" s="64"/>
      <c r="AI14" s="64"/>
      <c r="AJ14" s="64"/>
      <c r="AK14" s="64"/>
      <c r="AL14" s="122">
        <v>6</v>
      </c>
      <c r="AM14" s="122">
        <f>CHOOSE(AL14,$AJ$2,$AJ$3,$AJ$4,$AJ$5,$AJ$6,$AJ$7,$AJ$8,$AJ$9)</f>
        <v>6</v>
      </c>
      <c r="AN14" s="122">
        <f>AL14</f>
        <v>6</v>
      </c>
      <c r="AO14" s="122">
        <f>AM14*AL14*(7-1)+1</f>
        <v>217</v>
      </c>
      <c r="AP14" s="122">
        <f>(AO14/AM14)*AN14</f>
        <v>217</v>
      </c>
      <c r="AQ14" s="123">
        <f>AN14</f>
        <v>6</v>
      </c>
      <c r="AR14" s="171" t="s">
        <v>138</v>
      </c>
      <c r="AS14" s="171">
        <f>AO14</f>
        <v>217</v>
      </c>
      <c r="AT14" s="171" t="s">
        <v>2</v>
      </c>
      <c r="AU14" s="221">
        <f>AP14</f>
        <v>217</v>
      </c>
      <c r="AV14" s="64"/>
      <c r="AW14" s="64"/>
      <c r="AX14" s="64"/>
      <c r="AY14" s="64"/>
    </row>
    <row r="15" spans="1:51" ht="20.25" customHeight="1" thickBot="1">
      <c r="A15" s="16"/>
      <c r="B15" s="206"/>
      <c r="C15" s="138">
        <f>AQ5</f>
        <v>5</v>
      </c>
      <c r="D15" s="213"/>
      <c r="E15" s="213"/>
      <c r="F15" s="214"/>
      <c r="G15" s="209"/>
      <c r="H15" s="210"/>
      <c r="I15" s="130"/>
      <c r="J15" s="204"/>
      <c r="K15" s="204"/>
      <c r="L15" s="204"/>
      <c r="M15" s="205"/>
      <c r="N15" s="16"/>
      <c r="O15" s="16"/>
      <c r="P15" s="16"/>
      <c r="Q15" s="16"/>
      <c r="R15" s="16"/>
      <c r="AD15" s="64"/>
      <c r="AE15" s="64"/>
      <c r="AF15" s="64"/>
      <c r="AG15" s="64"/>
      <c r="AH15" s="64"/>
      <c r="AI15" s="64"/>
      <c r="AJ15" s="64"/>
      <c r="AK15" s="64"/>
      <c r="AL15" s="122">
        <v>2</v>
      </c>
      <c r="AM15" s="64"/>
      <c r="AN15" s="122"/>
      <c r="AO15" s="122"/>
      <c r="AP15" s="122"/>
      <c r="AQ15" s="123">
        <f>AM14</f>
        <v>6</v>
      </c>
      <c r="AR15" s="171"/>
      <c r="AS15" s="171"/>
      <c r="AT15" s="171"/>
      <c r="AU15" s="221"/>
      <c r="AV15" s="64"/>
      <c r="AW15" s="64"/>
      <c r="AX15" s="64"/>
      <c r="AY15" s="64"/>
    </row>
    <row r="16" spans="1:51" ht="2.25" customHeight="1" thickBot="1">
      <c r="A16" s="16"/>
      <c r="B16" s="146"/>
      <c r="C16" s="132"/>
      <c r="D16" s="132"/>
      <c r="E16" s="132"/>
      <c r="F16" s="131"/>
      <c r="G16" s="156"/>
      <c r="H16" s="156"/>
      <c r="I16" s="140"/>
      <c r="J16" s="140"/>
      <c r="K16" s="140"/>
      <c r="L16" s="140"/>
      <c r="M16" s="141"/>
      <c r="N16" s="16"/>
      <c r="O16" s="16"/>
      <c r="P16" s="16"/>
      <c r="Q16" s="16"/>
      <c r="R16" s="16"/>
      <c r="AD16" s="64"/>
      <c r="AE16" s="64"/>
      <c r="AF16" s="64"/>
      <c r="AG16" s="64"/>
      <c r="AH16" s="64"/>
      <c r="AI16" s="64"/>
      <c r="AJ16" s="64"/>
      <c r="AK16" s="64"/>
      <c r="AL16" s="122">
        <v>4</v>
      </c>
      <c r="AM16" s="64"/>
      <c r="AN16" s="122"/>
      <c r="AO16" s="122"/>
      <c r="AP16" s="122"/>
      <c r="AQ16" s="123"/>
      <c r="AR16" s="123"/>
      <c r="AS16" s="123"/>
      <c r="AT16" s="123"/>
      <c r="AU16" s="160"/>
      <c r="AV16" s="64"/>
      <c r="AW16" s="64"/>
      <c r="AX16" s="64"/>
      <c r="AY16" s="64"/>
    </row>
    <row r="17" spans="1:51" ht="6" customHeight="1" thickBot="1">
      <c r="A17" s="16"/>
      <c r="B17" s="133"/>
      <c r="C17" s="142"/>
      <c r="D17" s="142"/>
      <c r="E17" s="142"/>
      <c r="F17" s="143"/>
      <c r="G17" s="157"/>
      <c r="H17" s="157"/>
      <c r="I17" s="144"/>
      <c r="J17" s="144"/>
      <c r="K17" s="144"/>
      <c r="L17" s="144"/>
      <c r="M17" s="145"/>
      <c r="N17" s="16"/>
      <c r="O17" s="16"/>
      <c r="P17" s="16"/>
      <c r="Q17" s="16"/>
      <c r="R17" s="16"/>
      <c r="AD17" s="64"/>
      <c r="AE17" s="64"/>
      <c r="AF17" s="64"/>
      <c r="AG17" s="64"/>
      <c r="AH17" s="64"/>
      <c r="AI17" s="64"/>
      <c r="AJ17" s="64"/>
      <c r="AK17" s="64"/>
      <c r="AL17" s="122"/>
      <c r="AM17" s="64"/>
      <c r="AN17" s="122"/>
      <c r="AO17" s="122"/>
      <c r="AP17" s="122"/>
      <c r="AQ17" s="123"/>
      <c r="AR17" s="123"/>
      <c r="AS17" s="123"/>
      <c r="AT17" s="123"/>
      <c r="AU17" s="160"/>
      <c r="AV17" s="64"/>
      <c r="AW17" s="64"/>
      <c r="AX17" s="64"/>
      <c r="AY17" s="64"/>
    </row>
    <row r="18" spans="1:51" ht="18.75" thickBot="1">
      <c r="A18" s="16"/>
      <c r="B18" s="206"/>
      <c r="C18" s="132">
        <f>AQ6</f>
        <v>8</v>
      </c>
      <c r="D18" s="213" t="str">
        <f>AR6</f>
        <v>de</v>
      </c>
      <c r="E18" s="213">
        <f>AS6</f>
        <v>298</v>
      </c>
      <c r="F18" s="214" t="str">
        <f>AT6</f>
        <v>=</v>
      </c>
      <c r="G18" s="207"/>
      <c r="H18" s="208"/>
      <c r="I18" s="130"/>
      <c r="J18" s="204">
        <f>IF(G18="","",IF(G18=H55,"Bien","Faux"))</f>
      </c>
      <c r="K18" s="204"/>
      <c r="L18" s="204"/>
      <c r="M18" s="205"/>
      <c r="N18" s="16"/>
      <c r="O18" s="16"/>
      <c r="P18" s="16"/>
      <c r="Q18" s="16"/>
      <c r="R18" s="16"/>
      <c r="AD18" s="64"/>
      <c r="AE18" s="64"/>
      <c r="AF18" s="64"/>
      <c r="AG18" s="64"/>
      <c r="AH18" s="64"/>
      <c r="AI18" s="64"/>
      <c r="AJ18" s="64"/>
      <c r="AK18" s="64"/>
      <c r="AL18" s="122">
        <v>4</v>
      </c>
      <c r="AM18" s="122">
        <f>CHOOSE(AL18,$AJ$2,$AJ$3,$AJ$4,$AJ$5,$AJ$6,$AJ$7,$AJ$8,$AJ$9)</f>
        <v>5</v>
      </c>
      <c r="AN18" s="122">
        <f>AL18</f>
        <v>4</v>
      </c>
      <c r="AO18" s="122">
        <f>AM18*AL18*(10-1)+4</f>
        <v>184</v>
      </c>
      <c r="AP18" s="122">
        <f>(AO18/AM18)*AN18</f>
        <v>147.2</v>
      </c>
      <c r="AQ18" s="123">
        <f>AN18</f>
        <v>4</v>
      </c>
      <c r="AR18" s="171" t="s">
        <v>138</v>
      </c>
      <c r="AS18" s="171">
        <f>AO18</f>
        <v>184</v>
      </c>
      <c r="AT18" s="171" t="s">
        <v>2</v>
      </c>
      <c r="AU18" s="221">
        <f>AP18</f>
        <v>147.2</v>
      </c>
      <c r="AV18" s="64"/>
      <c r="AW18" s="64"/>
      <c r="AX18" s="64"/>
      <c r="AY18" s="64"/>
    </row>
    <row r="19" spans="1:51" ht="18.75" thickBot="1">
      <c r="A19" s="16"/>
      <c r="B19" s="206"/>
      <c r="C19" s="138">
        <f>AQ7</f>
        <v>9</v>
      </c>
      <c r="D19" s="213"/>
      <c r="E19" s="213"/>
      <c r="F19" s="214"/>
      <c r="G19" s="209"/>
      <c r="H19" s="210"/>
      <c r="I19" s="130"/>
      <c r="J19" s="204"/>
      <c r="K19" s="204"/>
      <c r="L19" s="204"/>
      <c r="M19" s="205"/>
      <c r="N19" s="16"/>
      <c r="O19" s="222" t="s">
        <v>151</v>
      </c>
      <c r="P19" s="223"/>
      <c r="Q19" s="223"/>
      <c r="R19" s="224"/>
      <c r="AD19" s="64"/>
      <c r="AE19" s="64"/>
      <c r="AF19" s="64"/>
      <c r="AG19" s="64"/>
      <c r="AH19" s="64"/>
      <c r="AI19" s="64"/>
      <c r="AJ19" s="64"/>
      <c r="AK19" s="64"/>
      <c r="AL19" s="122">
        <v>4</v>
      </c>
      <c r="AM19" s="64"/>
      <c r="AN19" s="122"/>
      <c r="AO19" s="122"/>
      <c r="AP19" s="122"/>
      <c r="AQ19" s="123">
        <f>AM18</f>
        <v>5</v>
      </c>
      <c r="AR19" s="171"/>
      <c r="AS19" s="171"/>
      <c r="AT19" s="171"/>
      <c r="AU19" s="221"/>
      <c r="AV19" s="64"/>
      <c r="AW19" s="64"/>
      <c r="AX19" s="64"/>
      <c r="AY19" s="64"/>
    </row>
    <row r="20" spans="1:51" ht="2.25" customHeight="1" thickBot="1">
      <c r="A20" s="16"/>
      <c r="B20" s="146"/>
      <c r="C20" s="132"/>
      <c r="D20" s="132"/>
      <c r="E20" s="132"/>
      <c r="F20" s="131"/>
      <c r="G20" s="156"/>
      <c r="H20" s="156"/>
      <c r="I20" s="140"/>
      <c r="J20" s="140"/>
      <c r="K20" s="140"/>
      <c r="L20" s="140"/>
      <c r="M20" s="141"/>
      <c r="N20" s="16"/>
      <c r="O20" s="225"/>
      <c r="P20" s="226"/>
      <c r="Q20" s="226"/>
      <c r="R20" s="227"/>
      <c r="AD20" s="64"/>
      <c r="AE20" s="64"/>
      <c r="AF20" s="64"/>
      <c r="AG20" s="64"/>
      <c r="AH20" s="64"/>
      <c r="AI20" s="64"/>
      <c r="AJ20" s="64"/>
      <c r="AK20" s="64"/>
      <c r="AL20" s="122"/>
      <c r="AM20" s="64"/>
      <c r="AN20" s="122"/>
      <c r="AO20" s="122"/>
      <c r="AP20" s="122"/>
      <c r="AQ20" s="123"/>
      <c r="AR20" s="123"/>
      <c r="AS20" s="123"/>
      <c r="AT20" s="123"/>
      <c r="AU20" s="160"/>
      <c r="AV20" s="64"/>
      <c r="AW20" s="64"/>
      <c r="AX20" s="64"/>
      <c r="AY20" s="64"/>
    </row>
    <row r="21" spans="1:51" ht="7.5" customHeight="1" thickBot="1">
      <c r="A21" s="16"/>
      <c r="B21" s="133"/>
      <c r="C21" s="142"/>
      <c r="D21" s="142"/>
      <c r="E21" s="142"/>
      <c r="F21" s="143"/>
      <c r="G21" s="157"/>
      <c r="H21" s="157"/>
      <c r="I21" s="144"/>
      <c r="J21" s="144"/>
      <c r="K21" s="144"/>
      <c r="L21" s="144"/>
      <c r="M21" s="145"/>
      <c r="N21" s="16"/>
      <c r="O21" s="225"/>
      <c r="P21" s="226"/>
      <c r="Q21" s="226"/>
      <c r="R21" s="227"/>
      <c r="AD21" s="64"/>
      <c r="AE21" s="64"/>
      <c r="AF21" s="64"/>
      <c r="AG21" s="64"/>
      <c r="AH21" s="64"/>
      <c r="AI21" s="64"/>
      <c r="AJ21" s="64"/>
      <c r="AK21" s="64"/>
      <c r="AL21" s="122"/>
      <c r="AM21" s="64"/>
      <c r="AN21" s="122"/>
      <c r="AO21" s="122"/>
      <c r="AP21" s="122"/>
      <c r="AQ21" s="123"/>
      <c r="AR21" s="123"/>
      <c r="AS21" s="123"/>
      <c r="AT21" s="123"/>
      <c r="AU21" s="160"/>
      <c r="AV21" s="64"/>
      <c r="AW21" s="64"/>
      <c r="AX21" s="64"/>
      <c r="AY21" s="64"/>
    </row>
    <row r="22" spans="1:51" ht="18.75" thickBot="1">
      <c r="A22" s="16"/>
      <c r="B22" s="206"/>
      <c r="C22" s="132">
        <f>AQ8</f>
        <v>2</v>
      </c>
      <c r="D22" s="213" t="str">
        <f>AR8</f>
        <v>de</v>
      </c>
      <c r="E22" s="213">
        <f>AS8</f>
        <v>45</v>
      </c>
      <c r="F22" s="214" t="str">
        <f>AT8</f>
        <v>=</v>
      </c>
      <c r="G22" s="207"/>
      <c r="H22" s="208"/>
      <c r="I22" s="130"/>
      <c r="J22" s="204">
        <f>IF(G22="","",IF(G22=H57,"Bien","Faux"))</f>
      </c>
      <c r="K22" s="204"/>
      <c r="L22" s="204"/>
      <c r="M22" s="205"/>
      <c r="N22" s="16"/>
      <c r="O22" s="225"/>
      <c r="P22" s="226"/>
      <c r="Q22" s="226"/>
      <c r="R22" s="227"/>
      <c r="AD22" s="64"/>
      <c r="AE22" s="64"/>
      <c r="AF22" s="64"/>
      <c r="AG22" s="64"/>
      <c r="AH22" s="64"/>
      <c r="AI22" s="64"/>
      <c r="AJ22" s="64"/>
      <c r="AK22" s="64"/>
      <c r="AL22" s="122">
        <v>5</v>
      </c>
      <c r="AM22" s="122">
        <f>CHOOSE(AL22,$AJ$2,$AJ$3,$AJ$4,$AJ$5,$AJ$6,$AJ$7,$AJ$8,$AJ$9)</f>
        <v>10</v>
      </c>
      <c r="AN22" s="122">
        <f>AL22</f>
        <v>5</v>
      </c>
      <c r="AO22" s="122">
        <f>AM22*AL22*(5-1)+1</f>
        <v>201</v>
      </c>
      <c r="AP22" s="122">
        <f>(AO22/AM22)*AN22</f>
        <v>100.5</v>
      </c>
      <c r="AQ22" s="123">
        <f>AN22</f>
        <v>5</v>
      </c>
      <c r="AR22" s="171" t="s">
        <v>138</v>
      </c>
      <c r="AS22" s="171">
        <f>AO22</f>
        <v>201</v>
      </c>
      <c r="AT22" s="171" t="s">
        <v>2</v>
      </c>
      <c r="AU22" s="221">
        <f>AP22</f>
        <v>100.5</v>
      </c>
      <c r="AV22" s="64"/>
      <c r="AW22" s="64"/>
      <c r="AX22" s="64"/>
      <c r="AY22" s="64"/>
    </row>
    <row r="23" spans="1:51" ht="18.75" thickBot="1">
      <c r="A23" s="16"/>
      <c r="B23" s="206"/>
      <c r="C23" s="138">
        <f>AQ9</f>
        <v>3</v>
      </c>
      <c r="D23" s="213"/>
      <c r="E23" s="213"/>
      <c r="F23" s="214"/>
      <c r="G23" s="209"/>
      <c r="H23" s="210"/>
      <c r="I23" s="130"/>
      <c r="J23" s="204"/>
      <c r="K23" s="204"/>
      <c r="L23" s="204"/>
      <c r="M23" s="205"/>
      <c r="N23" s="16"/>
      <c r="O23" s="225"/>
      <c r="P23" s="226"/>
      <c r="Q23" s="226"/>
      <c r="R23" s="227"/>
      <c r="AD23" s="64"/>
      <c r="AE23" s="64"/>
      <c r="AF23" s="64"/>
      <c r="AG23" s="64"/>
      <c r="AH23" s="64"/>
      <c r="AI23" s="64"/>
      <c r="AJ23" s="64"/>
      <c r="AK23" s="64"/>
      <c r="AL23" s="122"/>
      <c r="AM23" s="64"/>
      <c r="AN23" s="122"/>
      <c r="AO23" s="122"/>
      <c r="AP23" s="122"/>
      <c r="AQ23" s="123">
        <f>AM22</f>
        <v>10</v>
      </c>
      <c r="AR23" s="171"/>
      <c r="AS23" s="171"/>
      <c r="AT23" s="171"/>
      <c r="AU23" s="221"/>
      <c r="AV23" s="64"/>
      <c r="AW23" s="64"/>
      <c r="AX23" s="64"/>
      <c r="AY23" s="64"/>
    </row>
    <row r="24" spans="1:51" ht="3" customHeight="1" thickBot="1">
      <c r="A24" s="16"/>
      <c r="B24" s="146"/>
      <c r="C24" s="132"/>
      <c r="D24" s="132"/>
      <c r="E24" s="132"/>
      <c r="F24" s="131"/>
      <c r="G24" s="156"/>
      <c r="H24" s="156"/>
      <c r="I24" s="140"/>
      <c r="J24" s="140"/>
      <c r="K24" s="140"/>
      <c r="L24" s="140"/>
      <c r="M24" s="141"/>
      <c r="N24" s="16"/>
      <c r="O24" s="225"/>
      <c r="P24" s="226"/>
      <c r="Q24" s="226"/>
      <c r="R24" s="227"/>
      <c r="AD24" s="64"/>
      <c r="AE24" s="64"/>
      <c r="AF24" s="64"/>
      <c r="AG24" s="64"/>
      <c r="AH24" s="64"/>
      <c r="AI24" s="64"/>
      <c r="AJ24" s="64"/>
      <c r="AK24" s="64"/>
      <c r="AL24" s="122"/>
      <c r="AM24" s="64"/>
      <c r="AN24" s="122"/>
      <c r="AO24" s="122"/>
      <c r="AP24" s="122"/>
      <c r="AQ24" s="123"/>
      <c r="AR24" s="123"/>
      <c r="AS24" s="123"/>
      <c r="AT24" s="123"/>
      <c r="AU24" s="160"/>
      <c r="AV24" s="64"/>
      <c r="AW24" s="64"/>
      <c r="AX24" s="64"/>
      <c r="AY24" s="64"/>
    </row>
    <row r="25" spans="1:51" ht="4.5" customHeight="1" thickBot="1">
      <c r="A25" s="16"/>
      <c r="B25" s="133"/>
      <c r="C25" s="142"/>
      <c r="D25" s="142"/>
      <c r="E25" s="142"/>
      <c r="F25" s="143"/>
      <c r="G25" s="157"/>
      <c r="H25" s="157"/>
      <c r="I25" s="144"/>
      <c r="J25" s="144"/>
      <c r="K25" s="144"/>
      <c r="L25" s="144"/>
      <c r="M25" s="145"/>
      <c r="N25" s="16"/>
      <c r="O25" s="225"/>
      <c r="P25" s="226"/>
      <c r="Q25" s="226"/>
      <c r="R25" s="227"/>
      <c r="AD25" s="64"/>
      <c r="AE25" s="64"/>
      <c r="AF25" s="64"/>
      <c r="AG25" s="64"/>
      <c r="AH25" s="64"/>
      <c r="AI25" s="64"/>
      <c r="AJ25" s="64"/>
      <c r="AK25" s="64"/>
      <c r="AL25" s="122"/>
      <c r="AM25" s="64"/>
      <c r="AN25" s="122"/>
      <c r="AO25" s="122"/>
      <c r="AP25" s="122"/>
      <c r="AQ25" s="123"/>
      <c r="AR25" s="123"/>
      <c r="AS25" s="123"/>
      <c r="AT25" s="123"/>
      <c r="AU25" s="160"/>
      <c r="AV25" s="64"/>
      <c r="AW25" s="64"/>
      <c r="AX25" s="64"/>
      <c r="AY25" s="64"/>
    </row>
    <row r="26" spans="1:51" ht="18.75" thickBot="1">
      <c r="A26" s="16"/>
      <c r="B26" s="206"/>
      <c r="C26" s="132">
        <f>AQ10</f>
        <v>6</v>
      </c>
      <c r="D26" s="213" t="str">
        <f>AR10</f>
        <v>de</v>
      </c>
      <c r="E26" s="213">
        <f>AS10</f>
        <v>326</v>
      </c>
      <c r="F26" s="214" t="str">
        <f>AT10</f>
        <v>=</v>
      </c>
      <c r="G26" s="207"/>
      <c r="H26" s="208"/>
      <c r="I26" s="130"/>
      <c r="J26" s="204">
        <f>IF(G26="","",IF(G26=H59,"Bien","Faux"))</f>
      </c>
      <c r="K26" s="204"/>
      <c r="L26" s="204"/>
      <c r="M26" s="205"/>
      <c r="N26" s="16"/>
      <c r="O26" s="228"/>
      <c r="P26" s="229"/>
      <c r="Q26" s="229"/>
      <c r="R26" s="230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122"/>
      <c r="AO26" s="122"/>
      <c r="AP26" s="64"/>
      <c r="AQ26" s="123"/>
      <c r="AR26" s="123"/>
      <c r="AS26" s="123"/>
      <c r="AT26" s="123"/>
      <c r="AU26" s="123"/>
      <c r="AV26" s="64"/>
      <c r="AW26" s="64"/>
      <c r="AX26" s="64"/>
      <c r="AY26" s="64"/>
    </row>
    <row r="27" spans="1:51" ht="18.75" thickBot="1">
      <c r="A27" s="16"/>
      <c r="B27" s="206"/>
      <c r="C27" s="138">
        <f>AQ11</f>
        <v>6</v>
      </c>
      <c r="D27" s="213"/>
      <c r="E27" s="213"/>
      <c r="F27" s="214"/>
      <c r="G27" s="209"/>
      <c r="H27" s="210"/>
      <c r="I27" s="130"/>
      <c r="J27" s="204"/>
      <c r="K27" s="204"/>
      <c r="L27" s="204"/>
      <c r="M27" s="205"/>
      <c r="N27" s="16"/>
      <c r="O27" s="16"/>
      <c r="P27" s="16"/>
      <c r="Q27" s="16"/>
      <c r="R27" s="16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122"/>
      <c r="AO27" s="122"/>
      <c r="AP27" s="64"/>
      <c r="AQ27" s="123"/>
      <c r="AR27" s="123"/>
      <c r="AS27" s="123"/>
      <c r="AT27" s="123"/>
      <c r="AU27" s="123"/>
      <c r="AV27" s="64"/>
      <c r="AW27" s="64"/>
      <c r="AX27" s="64"/>
      <c r="AY27" s="64"/>
    </row>
    <row r="28" spans="1:51" ht="1.5" customHeight="1" thickBot="1">
      <c r="A28" s="16"/>
      <c r="B28" s="146"/>
      <c r="C28" s="132"/>
      <c r="D28" s="132"/>
      <c r="E28" s="132"/>
      <c r="F28" s="131"/>
      <c r="G28" s="156"/>
      <c r="H28" s="156"/>
      <c r="I28" s="140"/>
      <c r="J28" s="140"/>
      <c r="K28" s="140"/>
      <c r="L28" s="140"/>
      <c r="M28" s="141"/>
      <c r="N28" s="16"/>
      <c r="O28" s="16"/>
      <c r="P28" s="16"/>
      <c r="Q28" s="16"/>
      <c r="R28" s="16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122"/>
      <c r="AO28" s="122"/>
      <c r="AP28" s="64"/>
      <c r="AQ28" s="123"/>
      <c r="AR28" s="123"/>
      <c r="AS28" s="123"/>
      <c r="AT28" s="123"/>
      <c r="AU28" s="123"/>
      <c r="AV28" s="64"/>
      <c r="AW28" s="64"/>
      <c r="AX28" s="64"/>
      <c r="AY28" s="64"/>
    </row>
    <row r="29" spans="1:51" ht="3" customHeight="1" thickBot="1">
      <c r="A29" s="16"/>
      <c r="B29" s="133"/>
      <c r="C29" s="142"/>
      <c r="D29" s="142"/>
      <c r="E29" s="142"/>
      <c r="F29" s="143"/>
      <c r="G29" s="157"/>
      <c r="H29" s="157"/>
      <c r="I29" s="144"/>
      <c r="J29" s="144"/>
      <c r="K29" s="144"/>
      <c r="L29" s="144"/>
      <c r="M29" s="145"/>
      <c r="N29" s="16"/>
      <c r="O29" s="16"/>
      <c r="P29" s="16"/>
      <c r="Q29" s="16"/>
      <c r="R29" s="16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122"/>
      <c r="AO29" s="122"/>
      <c r="AP29" s="64"/>
      <c r="AQ29" s="123"/>
      <c r="AR29" s="123"/>
      <c r="AS29" s="123"/>
      <c r="AT29" s="123"/>
      <c r="AU29" s="123"/>
      <c r="AV29" s="64"/>
      <c r="AW29" s="64"/>
      <c r="AX29" s="64"/>
      <c r="AY29" s="64"/>
    </row>
    <row r="30" spans="1:51" ht="18.75" thickBot="1">
      <c r="A30" s="16"/>
      <c r="B30" s="206"/>
      <c r="C30" s="132">
        <f>AQ14</f>
        <v>6</v>
      </c>
      <c r="D30" s="213" t="str">
        <f>AR14</f>
        <v>de</v>
      </c>
      <c r="E30" s="213">
        <f>AS14</f>
        <v>217</v>
      </c>
      <c r="F30" s="214" t="str">
        <f>AT14</f>
        <v>=</v>
      </c>
      <c r="G30" s="207"/>
      <c r="H30" s="208"/>
      <c r="I30" s="130"/>
      <c r="J30" s="204">
        <f>IF(G30="","",IF(G30=H61,"Bien","Faux"))</f>
      </c>
      <c r="K30" s="204"/>
      <c r="L30" s="204"/>
      <c r="M30" s="205"/>
      <c r="N30" s="16"/>
      <c r="O30" s="16"/>
      <c r="P30" s="16"/>
      <c r="Q30" s="16"/>
      <c r="R30" s="16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122"/>
      <c r="AO30" s="122"/>
      <c r="AP30" s="64"/>
      <c r="AQ30" s="123"/>
      <c r="AR30" s="123"/>
      <c r="AS30" s="123"/>
      <c r="AT30" s="123"/>
      <c r="AU30" s="123"/>
      <c r="AV30" s="64"/>
      <c r="AW30" s="64"/>
      <c r="AX30" s="64"/>
      <c r="AY30" s="64"/>
    </row>
    <row r="31" spans="1:51" ht="18.75" thickBot="1">
      <c r="A31" s="16"/>
      <c r="B31" s="206"/>
      <c r="C31" s="138">
        <f>AQ15</f>
        <v>6</v>
      </c>
      <c r="D31" s="213"/>
      <c r="E31" s="213"/>
      <c r="F31" s="214"/>
      <c r="G31" s="209"/>
      <c r="H31" s="210"/>
      <c r="I31" s="130"/>
      <c r="J31" s="204"/>
      <c r="K31" s="204"/>
      <c r="L31" s="204"/>
      <c r="M31" s="205"/>
      <c r="N31" s="16"/>
      <c r="O31" s="16"/>
      <c r="P31" s="16"/>
      <c r="Q31" s="16"/>
      <c r="R31" s="16"/>
      <c r="AD31" s="64"/>
      <c r="AE31" s="64"/>
      <c r="AF31" s="64"/>
      <c r="AG31" s="64"/>
      <c r="AH31" s="64"/>
      <c r="AI31" s="64"/>
      <c r="AJ31" s="64"/>
      <c r="AK31" s="64"/>
      <c r="AL31" s="123" t="s">
        <v>136</v>
      </c>
      <c r="AM31" s="171" t="s">
        <v>138</v>
      </c>
      <c r="AN31" s="171" t="s">
        <v>137</v>
      </c>
      <c r="AO31" s="171" t="s">
        <v>2</v>
      </c>
      <c r="AP31" s="171" t="s">
        <v>139</v>
      </c>
      <c r="AQ31" s="123"/>
      <c r="AR31" s="123"/>
      <c r="AS31" s="123"/>
      <c r="AT31" s="123"/>
      <c r="AU31" s="123"/>
      <c r="AV31" s="64"/>
      <c r="AW31" s="64"/>
      <c r="AX31" s="64"/>
      <c r="AY31" s="64"/>
    </row>
    <row r="32" spans="1:51" ht="1.5" customHeight="1" thickBot="1">
      <c r="A32" s="16"/>
      <c r="B32" s="146"/>
      <c r="C32" s="132"/>
      <c r="D32" s="132"/>
      <c r="E32" s="132"/>
      <c r="F32" s="131"/>
      <c r="G32" s="156"/>
      <c r="H32" s="156"/>
      <c r="I32" s="140"/>
      <c r="J32" s="140"/>
      <c r="K32" s="140"/>
      <c r="L32" s="140"/>
      <c r="M32" s="141"/>
      <c r="N32" s="16"/>
      <c r="O32" s="16"/>
      <c r="P32" s="16"/>
      <c r="Q32" s="16"/>
      <c r="R32" s="16"/>
      <c r="AD32" s="64"/>
      <c r="AE32" s="64"/>
      <c r="AF32" s="64"/>
      <c r="AG32" s="64"/>
      <c r="AH32" s="64"/>
      <c r="AI32" s="64"/>
      <c r="AJ32" s="64"/>
      <c r="AK32" s="64"/>
      <c r="AL32" s="123"/>
      <c r="AM32" s="171"/>
      <c r="AN32" s="171"/>
      <c r="AO32" s="171"/>
      <c r="AP32" s="171"/>
      <c r="AQ32" s="123"/>
      <c r="AR32" s="123"/>
      <c r="AS32" s="123"/>
      <c r="AT32" s="123"/>
      <c r="AU32" s="123"/>
      <c r="AV32" s="64"/>
      <c r="AW32" s="64"/>
      <c r="AX32" s="64"/>
      <c r="AY32" s="64"/>
    </row>
    <row r="33" spans="1:51" ht="6" customHeight="1" thickBot="1">
      <c r="A33" s="16"/>
      <c r="B33" s="133"/>
      <c r="C33" s="142"/>
      <c r="D33" s="142"/>
      <c r="E33" s="142"/>
      <c r="F33" s="143"/>
      <c r="G33" s="157"/>
      <c r="H33" s="157"/>
      <c r="I33" s="144"/>
      <c r="J33" s="144"/>
      <c r="K33" s="144"/>
      <c r="L33" s="144"/>
      <c r="M33" s="145"/>
      <c r="N33" s="16"/>
      <c r="O33" s="16"/>
      <c r="P33" s="16"/>
      <c r="Q33" s="16"/>
      <c r="R33" s="16"/>
      <c r="AD33" s="64"/>
      <c r="AE33" s="64"/>
      <c r="AF33" s="64"/>
      <c r="AG33" s="64"/>
      <c r="AH33" s="64"/>
      <c r="AI33" s="64"/>
      <c r="AJ33" s="64"/>
      <c r="AK33" s="64"/>
      <c r="AL33" s="123"/>
      <c r="AM33" s="171"/>
      <c r="AN33" s="171"/>
      <c r="AO33" s="171"/>
      <c r="AP33" s="171"/>
      <c r="AQ33" s="123"/>
      <c r="AR33" s="123"/>
      <c r="AS33" s="123"/>
      <c r="AT33" s="123"/>
      <c r="AU33" s="123"/>
      <c r="AV33" s="64"/>
      <c r="AW33" s="64"/>
      <c r="AX33" s="64"/>
      <c r="AY33" s="64"/>
    </row>
    <row r="34" spans="1:51" ht="18.75" thickBot="1">
      <c r="A34" s="16"/>
      <c r="B34" s="206"/>
      <c r="C34" s="132">
        <f>AQ18</f>
        <v>4</v>
      </c>
      <c r="D34" s="213" t="str">
        <f>AR18</f>
        <v>de</v>
      </c>
      <c r="E34" s="213">
        <f>AS18</f>
        <v>184</v>
      </c>
      <c r="F34" s="214" t="str">
        <f>AT18</f>
        <v>=</v>
      </c>
      <c r="G34" s="207"/>
      <c r="H34" s="208"/>
      <c r="I34" s="130"/>
      <c r="J34" s="204">
        <f>IF(G34="","",IF(G34=H63,"Bien","Faux"))</f>
      </c>
      <c r="K34" s="204"/>
      <c r="L34" s="204"/>
      <c r="M34" s="205"/>
      <c r="N34" s="16"/>
      <c r="O34" s="16"/>
      <c r="P34" s="16"/>
      <c r="Q34" s="16"/>
      <c r="R34" s="16"/>
      <c r="AD34" s="64"/>
      <c r="AE34" s="64"/>
      <c r="AF34" s="64"/>
      <c r="AG34" s="64"/>
      <c r="AH34" s="64"/>
      <c r="AI34" s="64"/>
      <c r="AJ34" s="64"/>
      <c r="AK34" s="64"/>
      <c r="AL34" s="123" t="s">
        <v>135</v>
      </c>
      <c r="AM34" s="171"/>
      <c r="AN34" s="171"/>
      <c r="AO34" s="171"/>
      <c r="AP34" s="171"/>
      <c r="AQ34" s="123"/>
      <c r="AR34" s="123"/>
      <c r="AS34" s="123"/>
      <c r="AT34" s="123"/>
      <c r="AU34" s="123"/>
      <c r="AV34" s="64"/>
      <c r="AW34" s="64"/>
      <c r="AX34" s="64"/>
      <c r="AY34" s="64"/>
    </row>
    <row r="35" spans="1:51" ht="18.75" thickBot="1">
      <c r="A35" s="16"/>
      <c r="B35" s="206"/>
      <c r="C35" s="138">
        <f>AQ19</f>
        <v>5</v>
      </c>
      <c r="D35" s="213"/>
      <c r="E35" s="213"/>
      <c r="F35" s="214"/>
      <c r="G35" s="209"/>
      <c r="H35" s="210"/>
      <c r="I35" s="130"/>
      <c r="J35" s="204"/>
      <c r="K35" s="204"/>
      <c r="L35" s="204"/>
      <c r="M35" s="205"/>
      <c r="N35" s="16"/>
      <c r="O35" s="16"/>
      <c r="P35" s="16"/>
      <c r="Q35" s="16"/>
      <c r="R35" s="16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122"/>
      <c r="AO35" s="122"/>
      <c r="AP35" s="64"/>
      <c r="AQ35" s="123"/>
      <c r="AR35" s="123"/>
      <c r="AS35" s="123"/>
      <c r="AT35" s="123"/>
      <c r="AU35" s="123"/>
      <c r="AV35" s="64"/>
      <c r="AW35" s="64"/>
      <c r="AX35" s="64"/>
      <c r="AY35" s="64"/>
    </row>
    <row r="36" spans="1:51" ht="3" customHeight="1" thickBot="1">
      <c r="A36" s="16"/>
      <c r="B36" s="146"/>
      <c r="C36" s="132"/>
      <c r="D36" s="132"/>
      <c r="E36" s="132"/>
      <c r="F36" s="131"/>
      <c r="G36" s="156"/>
      <c r="H36" s="156"/>
      <c r="I36" s="140"/>
      <c r="J36" s="140"/>
      <c r="K36" s="140"/>
      <c r="L36" s="140"/>
      <c r="M36" s="141"/>
      <c r="N36" s="16"/>
      <c r="O36" s="16"/>
      <c r="P36" s="16"/>
      <c r="Q36" s="16"/>
      <c r="R36" s="16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122"/>
      <c r="AO36" s="122"/>
      <c r="AP36" s="64"/>
      <c r="AQ36" s="123"/>
      <c r="AR36" s="123"/>
      <c r="AS36" s="123"/>
      <c r="AT36" s="123"/>
      <c r="AU36" s="123"/>
      <c r="AV36" s="64"/>
      <c r="AW36" s="64"/>
      <c r="AX36" s="64"/>
      <c r="AY36" s="64"/>
    </row>
    <row r="37" spans="1:51" ht="3.75" customHeight="1" thickBot="1">
      <c r="A37" s="16"/>
      <c r="B37" s="133"/>
      <c r="C37" s="142"/>
      <c r="D37" s="142"/>
      <c r="E37" s="142"/>
      <c r="F37" s="143"/>
      <c r="G37" s="157"/>
      <c r="H37" s="157"/>
      <c r="I37" s="144"/>
      <c r="J37" s="144"/>
      <c r="K37" s="144"/>
      <c r="L37" s="144"/>
      <c r="M37" s="145"/>
      <c r="N37" s="16"/>
      <c r="O37" s="16"/>
      <c r="P37" s="16"/>
      <c r="Q37" s="16"/>
      <c r="R37" s="16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122"/>
      <c r="AO37" s="122"/>
      <c r="AP37" s="64"/>
      <c r="AQ37" s="123"/>
      <c r="AR37" s="123"/>
      <c r="AS37" s="123"/>
      <c r="AT37" s="123"/>
      <c r="AU37" s="123"/>
      <c r="AV37" s="64"/>
      <c r="AW37" s="64"/>
      <c r="AX37" s="64"/>
      <c r="AY37" s="64"/>
    </row>
    <row r="38" spans="1:51" ht="18.75" thickBot="1">
      <c r="A38" s="16"/>
      <c r="B38" s="206"/>
      <c r="C38" s="132">
        <f>AQ22</f>
        <v>5</v>
      </c>
      <c r="D38" s="213" t="str">
        <f>AR22</f>
        <v>de</v>
      </c>
      <c r="E38" s="213">
        <f>AS22</f>
        <v>201</v>
      </c>
      <c r="F38" s="214" t="str">
        <f>AT22</f>
        <v>=</v>
      </c>
      <c r="G38" s="207"/>
      <c r="H38" s="208"/>
      <c r="I38" s="130"/>
      <c r="J38" s="204">
        <f>IF(G38="","",IF(G38=H65,"Bien","Faux"))</f>
      </c>
      <c r="K38" s="204"/>
      <c r="L38" s="204"/>
      <c r="M38" s="205"/>
      <c r="N38" s="16"/>
      <c r="O38" s="16"/>
      <c r="P38" s="16"/>
      <c r="Q38" s="16"/>
      <c r="R38" s="16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122"/>
      <c r="AO38" s="122"/>
      <c r="AP38" s="64"/>
      <c r="AQ38" s="123"/>
      <c r="AR38" s="123"/>
      <c r="AS38" s="123"/>
      <c r="AT38" s="123"/>
      <c r="AU38" s="123"/>
      <c r="AV38" s="64"/>
      <c r="AW38" s="64"/>
      <c r="AX38" s="64"/>
      <c r="AY38" s="64"/>
    </row>
    <row r="39" spans="1:51" ht="18.75" thickBot="1">
      <c r="A39" s="16"/>
      <c r="B39" s="206"/>
      <c r="C39" s="138">
        <f>AQ23</f>
        <v>10</v>
      </c>
      <c r="D39" s="213"/>
      <c r="E39" s="213"/>
      <c r="F39" s="214"/>
      <c r="G39" s="209"/>
      <c r="H39" s="210"/>
      <c r="I39" s="130"/>
      <c r="J39" s="204"/>
      <c r="K39" s="204"/>
      <c r="L39" s="204"/>
      <c r="M39" s="205"/>
      <c r="N39" s="16"/>
      <c r="O39" s="16"/>
      <c r="P39" s="16"/>
      <c r="Q39" s="16"/>
      <c r="R39" s="16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122"/>
      <c r="AO39" s="122"/>
      <c r="AP39" s="64"/>
      <c r="AQ39" s="123"/>
      <c r="AR39" s="123"/>
      <c r="AS39" s="123"/>
      <c r="AT39" s="123"/>
      <c r="AU39" s="123"/>
      <c r="AV39" s="64"/>
      <c r="AW39" s="64"/>
      <c r="AX39" s="64"/>
      <c r="AY39" s="64"/>
    </row>
    <row r="40" spans="1:18" ht="3.75" customHeight="1" thickBot="1">
      <c r="A40" s="16"/>
      <c r="B40" s="139"/>
      <c r="C40" s="132"/>
      <c r="D40" s="132"/>
      <c r="E40" s="132"/>
      <c r="F40" s="131"/>
      <c r="G40" s="131"/>
      <c r="H40" s="131"/>
      <c r="I40" s="140"/>
      <c r="J40" s="140"/>
      <c r="K40" s="140"/>
      <c r="L40" s="140"/>
      <c r="M40" s="141"/>
      <c r="N40" s="16"/>
      <c r="O40" s="16"/>
      <c r="P40" s="16"/>
      <c r="Q40" s="16"/>
      <c r="R40" s="16"/>
    </row>
    <row r="41" spans="1:19" ht="2.25" customHeight="1">
      <c r="A41" s="130"/>
      <c r="B41" s="130"/>
      <c r="C41" s="130"/>
      <c r="D41" s="130"/>
      <c r="E41" s="130"/>
      <c r="F41" s="130"/>
      <c r="G41" s="147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2"/>
    </row>
    <row r="42" spans="1:19" ht="2.25" customHeight="1">
      <c r="A42" s="130"/>
      <c r="B42" s="130"/>
      <c r="C42" s="130"/>
      <c r="D42" s="130"/>
      <c r="E42" s="130"/>
      <c r="F42" s="130"/>
      <c r="G42" s="147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2"/>
    </row>
    <row r="43" spans="1:19" ht="2.25" customHeight="1">
      <c r="A43" s="130"/>
      <c r="B43" s="130"/>
      <c r="C43" s="130"/>
      <c r="D43" s="130"/>
      <c r="E43" s="130"/>
      <c r="F43" s="130"/>
      <c r="G43" s="147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2"/>
    </row>
    <row r="44" spans="1:19" ht="2.25" customHeight="1">
      <c r="A44" s="130"/>
      <c r="B44" s="130"/>
      <c r="C44" s="130"/>
      <c r="D44" s="130"/>
      <c r="E44" s="130"/>
      <c r="F44" s="130"/>
      <c r="G44" s="147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2"/>
    </row>
    <row r="45" spans="1:19" ht="2.25" customHeight="1">
      <c r="A45" s="130"/>
      <c r="B45" s="130"/>
      <c r="C45" s="130"/>
      <c r="D45" s="130"/>
      <c r="E45" s="130"/>
      <c r="F45" s="130"/>
      <c r="G45" s="147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2"/>
    </row>
    <row r="46" spans="1:19" ht="2.25" customHeight="1">
      <c r="A46" s="130"/>
      <c r="B46" s="130"/>
      <c r="C46" s="130"/>
      <c r="D46" s="130"/>
      <c r="E46" s="130"/>
      <c r="F46" s="130"/>
      <c r="G46" s="147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2"/>
    </row>
    <row r="47" spans="1:19" ht="2.25" customHeight="1">
      <c r="A47" s="130"/>
      <c r="B47" s="130"/>
      <c r="C47" s="130"/>
      <c r="D47" s="130"/>
      <c r="E47" s="130"/>
      <c r="F47" s="130"/>
      <c r="G47" s="147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2"/>
    </row>
    <row r="48" spans="1:19" ht="2.25" customHeight="1">
      <c r="A48" s="2"/>
      <c r="B48" s="2"/>
      <c r="C48" s="2"/>
      <c r="D48" s="2"/>
      <c r="E48" s="2"/>
      <c r="F48" s="2"/>
      <c r="G48" s="14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8.75">
      <c r="A49" s="196" t="str">
        <f>CONCATENATE("Correction Frac12",$X$4)</f>
        <v>Correction Frac12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2"/>
    </row>
    <row r="50" spans="1:18" ht="12.75">
      <c r="A50" s="126"/>
      <c r="B50" s="126"/>
      <c r="C50" s="126"/>
      <c r="D50" s="126"/>
      <c r="E50" s="126"/>
      <c r="F50" s="126"/>
      <c r="G50" s="161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</row>
    <row r="51" spans="1:18" ht="15">
      <c r="A51" s="126"/>
      <c r="B51" s="126"/>
      <c r="C51" s="162">
        <f>AQ2</f>
        <v>7</v>
      </c>
      <c r="D51" s="212" t="str">
        <f>AR2</f>
        <v>de</v>
      </c>
      <c r="E51" s="212">
        <f>AS2</f>
        <v>451</v>
      </c>
      <c r="F51" s="212" t="str">
        <f>AT2</f>
        <v>=</v>
      </c>
      <c r="G51" s="211">
        <f>INT(AU2)</f>
        <v>394</v>
      </c>
      <c r="H51" s="202">
        <f>ROUND(K51,0)</f>
        <v>395</v>
      </c>
      <c r="I51" s="202"/>
      <c r="J51" s="126"/>
      <c r="K51" s="202">
        <f>(C51*E51/C52)</f>
        <v>394.625</v>
      </c>
      <c r="L51" s="126"/>
      <c r="M51" s="126"/>
      <c r="N51" s="126"/>
      <c r="O51" s="126"/>
      <c r="P51" s="126"/>
      <c r="Q51" s="126"/>
      <c r="R51" s="126"/>
    </row>
    <row r="52" spans="1:18" ht="15">
      <c r="A52" s="126"/>
      <c r="B52" s="126"/>
      <c r="C52" s="162">
        <f aca="true" t="shared" si="0" ref="C52:C60">AQ3</f>
        <v>8</v>
      </c>
      <c r="D52" s="212"/>
      <c r="E52" s="212"/>
      <c r="F52" s="212"/>
      <c r="G52" s="211"/>
      <c r="H52" s="202"/>
      <c r="I52" s="202"/>
      <c r="J52" s="126"/>
      <c r="K52" s="202"/>
      <c r="L52" s="126"/>
      <c r="M52" s="126"/>
      <c r="N52" s="126"/>
      <c r="O52" s="126"/>
      <c r="P52" s="126"/>
      <c r="Q52" s="126"/>
      <c r="R52" s="126"/>
    </row>
    <row r="53" spans="1:18" ht="15">
      <c r="A53" s="126"/>
      <c r="B53" s="126"/>
      <c r="C53" s="162">
        <f t="shared" si="0"/>
        <v>6</v>
      </c>
      <c r="D53" s="212" t="str">
        <f>AR4</f>
        <v>de</v>
      </c>
      <c r="E53" s="212">
        <f>AS4</f>
        <v>145</v>
      </c>
      <c r="F53" s="212" t="str">
        <f>AT4</f>
        <v>=</v>
      </c>
      <c r="G53" s="211">
        <f>INT(AU4)</f>
        <v>174</v>
      </c>
      <c r="H53" s="202">
        <f>ROUND(K53,0)</f>
        <v>174</v>
      </c>
      <c r="I53" s="202"/>
      <c r="J53" s="126"/>
      <c r="K53" s="202">
        <f>(C53*E53/C54)</f>
        <v>174</v>
      </c>
      <c r="L53" s="126"/>
      <c r="M53" s="126"/>
      <c r="N53" s="126"/>
      <c r="O53" s="126"/>
      <c r="P53" s="126"/>
      <c r="Q53" s="126"/>
      <c r="R53" s="126"/>
    </row>
    <row r="54" spans="1:18" ht="15">
      <c r="A54" s="126"/>
      <c r="B54" s="126"/>
      <c r="C54" s="162">
        <f t="shared" si="0"/>
        <v>5</v>
      </c>
      <c r="D54" s="212"/>
      <c r="E54" s="212"/>
      <c r="F54" s="212"/>
      <c r="G54" s="211"/>
      <c r="H54" s="202"/>
      <c r="I54" s="202"/>
      <c r="J54" s="126"/>
      <c r="K54" s="202"/>
      <c r="L54" s="126"/>
      <c r="M54" s="126"/>
      <c r="N54" s="126"/>
      <c r="O54" s="126"/>
      <c r="P54" s="126"/>
      <c r="Q54" s="126"/>
      <c r="R54" s="126"/>
    </row>
    <row r="55" spans="1:18" ht="15">
      <c r="A55" s="126"/>
      <c r="B55" s="126"/>
      <c r="C55" s="162">
        <f t="shared" si="0"/>
        <v>8</v>
      </c>
      <c r="D55" s="212" t="str">
        <f>AR6</f>
        <v>de</v>
      </c>
      <c r="E55" s="212">
        <f>AS6</f>
        <v>298</v>
      </c>
      <c r="F55" s="212" t="str">
        <f>AT6</f>
        <v>=</v>
      </c>
      <c r="G55" s="211">
        <f>INT(AU6)</f>
        <v>264</v>
      </c>
      <c r="H55" s="202">
        <f>ROUND(K55,0)</f>
        <v>265</v>
      </c>
      <c r="I55" s="202"/>
      <c r="J55" s="126"/>
      <c r="K55" s="202">
        <f>(C55*E55/C56)</f>
        <v>264.8888888888889</v>
      </c>
      <c r="L55" s="126"/>
      <c r="M55" s="126"/>
      <c r="N55" s="126"/>
      <c r="O55" s="126"/>
      <c r="P55" s="126"/>
      <c r="Q55" s="126"/>
      <c r="R55" s="126"/>
    </row>
    <row r="56" spans="1:18" ht="15">
      <c r="A56" s="126"/>
      <c r="B56" s="126"/>
      <c r="C56" s="162">
        <f t="shared" si="0"/>
        <v>9</v>
      </c>
      <c r="D56" s="212"/>
      <c r="E56" s="212"/>
      <c r="F56" s="212"/>
      <c r="G56" s="211"/>
      <c r="H56" s="202"/>
      <c r="I56" s="202"/>
      <c r="J56" s="126"/>
      <c r="K56" s="202"/>
      <c r="L56" s="126"/>
      <c r="M56" s="126"/>
      <c r="N56" s="126"/>
      <c r="O56" s="126"/>
      <c r="P56" s="126"/>
      <c r="Q56" s="126"/>
      <c r="R56" s="126"/>
    </row>
    <row r="57" spans="1:18" ht="15">
      <c r="A57" s="126"/>
      <c r="B57" s="126"/>
      <c r="C57" s="162">
        <f t="shared" si="0"/>
        <v>2</v>
      </c>
      <c r="D57" s="212" t="str">
        <f>AR8</f>
        <v>de</v>
      </c>
      <c r="E57" s="212">
        <f>AS8</f>
        <v>45</v>
      </c>
      <c r="F57" s="212" t="str">
        <f>AT8</f>
        <v>=</v>
      </c>
      <c r="G57" s="211">
        <f>INT(AU8)</f>
        <v>30</v>
      </c>
      <c r="H57" s="202">
        <f>ROUND(K57,0)</f>
        <v>30</v>
      </c>
      <c r="I57" s="202"/>
      <c r="J57" s="126"/>
      <c r="K57" s="202">
        <f>(C57*E57/C58)</f>
        <v>30</v>
      </c>
      <c r="L57" s="126"/>
      <c r="M57" s="126"/>
      <c r="N57" s="126"/>
      <c r="O57" s="126"/>
      <c r="P57" s="126"/>
      <c r="Q57" s="126"/>
      <c r="R57" s="126"/>
    </row>
    <row r="58" spans="1:18" ht="15">
      <c r="A58" s="126"/>
      <c r="B58" s="126"/>
      <c r="C58" s="162">
        <f t="shared" si="0"/>
        <v>3</v>
      </c>
      <c r="D58" s="212"/>
      <c r="E58" s="212"/>
      <c r="F58" s="212"/>
      <c r="G58" s="211"/>
      <c r="H58" s="202"/>
      <c r="I58" s="202"/>
      <c r="J58" s="126"/>
      <c r="K58" s="202"/>
      <c r="L58" s="126"/>
      <c r="M58" s="126"/>
      <c r="N58" s="126"/>
      <c r="O58" s="126"/>
      <c r="P58" s="126"/>
      <c r="Q58" s="126"/>
      <c r="R58" s="126"/>
    </row>
    <row r="59" spans="1:18" ht="15">
      <c r="A59" s="126"/>
      <c r="B59" s="126"/>
      <c r="C59" s="162">
        <f t="shared" si="0"/>
        <v>6</v>
      </c>
      <c r="D59" s="212" t="str">
        <f>AR10</f>
        <v>de</v>
      </c>
      <c r="E59" s="212">
        <f>AS10</f>
        <v>326</v>
      </c>
      <c r="F59" s="212" t="str">
        <f>AT10</f>
        <v>=</v>
      </c>
      <c r="G59" s="211">
        <f>INT(AU10)</f>
        <v>326</v>
      </c>
      <c r="H59" s="202">
        <f>ROUND(K59,0)</f>
        <v>326</v>
      </c>
      <c r="I59" s="202"/>
      <c r="J59" s="126"/>
      <c r="K59" s="202">
        <f>(C59*E59/C60)</f>
        <v>326</v>
      </c>
      <c r="L59" s="126"/>
      <c r="M59" s="126"/>
      <c r="N59" s="126"/>
      <c r="O59" s="126"/>
      <c r="P59" s="126"/>
      <c r="Q59" s="126"/>
      <c r="R59" s="126"/>
    </row>
    <row r="60" spans="1:18" ht="15">
      <c r="A60" s="126"/>
      <c r="B60" s="126"/>
      <c r="C60" s="162">
        <f t="shared" si="0"/>
        <v>6</v>
      </c>
      <c r="D60" s="212"/>
      <c r="E60" s="212"/>
      <c r="F60" s="212"/>
      <c r="G60" s="211"/>
      <c r="H60" s="202"/>
      <c r="I60" s="202"/>
      <c r="J60" s="126"/>
      <c r="K60" s="202"/>
      <c r="L60" s="126"/>
      <c r="M60" s="126"/>
      <c r="N60" s="126"/>
      <c r="O60" s="126"/>
      <c r="P60" s="126"/>
      <c r="Q60" s="126"/>
      <c r="R60" s="126"/>
    </row>
    <row r="61" spans="1:18" ht="15">
      <c r="A61" s="126"/>
      <c r="B61" s="126"/>
      <c r="C61" s="162">
        <f>AQ14</f>
        <v>6</v>
      </c>
      <c r="D61" s="212" t="str">
        <f>AR14</f>
        <v>de</v>
      </c>
      <c r="E61" s="212">
        <f>AS14</f>
        <v>217</v>
      </c>
      <c r="F61" s="212" t="str">
        <f>AT14</f>
        <v>=</v>
      </c>
      <c r="G61" s="211">
        <f>INT(AU12)</f>
        <v>0</v>
      </c>
      <c r="H61" s="202">
        <f>ROUND(K61,0)</f>
        <v>217</v>
      </c>
      <c r="I61" s="202"/>
      <c r="J61" s="126"/>
      <c r="K61" s="202">
        <f>(C61*E61/C62)</f>
        <v>217</v>
      </c>
      <c r="L61" s="126"/>
      <c r="M61" s="126"/>
      <c r="N61" s="126"/>
      <c r="O61" s="126"/>
      <c r="P61" s="126"/>
      <c r="Q61" s="126"/>
      <c r="R61" s="126"/>
    </row>
    <row r="62" spans="1:18" ht="15">
      <c r="A62" s="126"/>
      <c r="B62" s="126"/>
      <c r="C62" s="162">
        <f>AQ15</f>
        <v>6</v>
      </c>
      <c r="D62" s="212"/>
      <c r="E62" s="212"/>
      <c r="F62" s="212"/>
      <c r="G62" s="211"/>
      <c r="H62" s="202"/>
      <c r="I62" s="202"/>
      <c r="J62" s="126"/>
      <c r="K62" s="202"/>
      <c r="L62" s="126"/>
      <c r="M62" s="126"/>
      <c r="N62" s="126"/>
      <c r="O62" s="126"/>
      <c r="P62" s="126"/>
      <c r="Q62" s="126"/>
      <c r="R62" s="126"/>
    </row>
    <row r="63" spans="1:18" ht="15">
      <c r="A63" s="126"/>
      <c r="B63" s="126"/>
      <c r="C63" s="162">
        <f>AQ18</f>
        <v>4</v>
      </c>
      <c r="D63" s="212" t="str">
        <f>AR18</f>
        <v>de</v>
      </c>
      <c r="E63" s="212">
        <f>AS18</f>
        <v>184</v>
      </c>
      <c r="F63" s="212" t="str">
        <f>AT18</f>
        <v>=</v>
      </c>
      <c r="G63" s="211">
        <f>INT(AU14)</f>
        <v>217</v>
      </c>
      <c r="H63" s="202">
        <f>ROUND(K63,0)</f>
        <v>147</v>
      </c>
      <c r="I63" s="202"/>
      <c r="J63" s="126"/>
      <c r="K63" s="202">
        <f>(C63*E63/C64)</f>
        <v>147.2</v>
      </c>
      <c r="L63" s="126"/>
      <c r="M63" s="126"/>
      <c r="N63" s="126"/>
      <c r="O63" s="126"/>
      <c r="P63" s="126"/>
      <c r="Q63" s="126"/>
      <c r="R63" s="126"/>
    </row>
    <row r="64" spans="1:18" ht="15">
      <c r="A64" s="126"/>
      <c r="B64" s="126"/>
      <c r="C64" s="162">
        <f>AQ19</f>
        <v>5</v>
      </c>
      <c r="D64" s="212"/>
      <c r="E64" s="212"/>
      <c r="F64" s="212"/>
      <c r="G64" s="211"/>
      <c r="H64" s="202"/>
      <c r="I64" s="202"/>
      <c r="J64" s="126"/>
      <c r="K64" s="202"/>
      <c r="L64" s="126"/>
      <c r="M64" s="126"/>
      <c r="N64" s="126"/>
      <c r="O64" s="126"/>
      <c r="P64" s="126"/>
      <c r="Q64" s="126"/>
      <c r="R64" s="126"/>
    </row>
    <row r="65" spans="1:18" ht="15">
      <c r="A65" s="126"/>
      <c r="B65" s="126"/>
      <c r="C65" s="162">
        <f>AQ22</f>
        <v>5</v>
      </c>
      <c r="D65" s="212" t="str">
        <f>AR22</f>
        <v>de</v>
      </c>
      <c r="E65" s="212">
        <f>AS22</f>
        <v>201</v>
      </c>
      <c r="F65" s="212" t="str">
        <f>AT22</f>
        <v>=</v>
      </c>
      <c r="G65" s="211">
        <f>INT(AU16)</f>
        <v>0</v>
      </c>
      <c r="H65" s="202">
        <f>ROUND(K65,0)</f>
        <v>101</v>
      </c>
      <c r="I65" s="202"/>
      <c r="J65" s="126"/>
      <c r="K65" s="202">
        <f>(C65*E65/C66)</f>
        <v>100.5</v>
      </c>
      <c r="L65" s="126"/>
      <c r="M65" s="126"/>
      <c r="N65" s="126"/>
      <c r="O65" s="126"/>
      <c r="P65" s="126"/>
      <c r="Q65" s="126"/>
      <c r="R65" s="126"/>
    </row>
    <row r="66" spans="1:18" ht="15">
      <c r="A66" s="126"/>
      <c r="B66" s="126"/>
      <c r="C66" s="162">
        <f>AQ23</f>
        <v>10</v>
      </c>
      <c r="D66" s="212"/>
      <c r="E66" s="212"/>
      <c r="F66" s="212"/>
      <c r="G66" s="211"/>
      <c r="H66" s="202"/>
      <c r="I66" s="202"/>
      <c r="J66" s="126"/>
      <c r="K66" s="202"/>
      <c r="L66" s="126"/>
      <c r="M66" s="126"/>
      <c r="N66" s="126"/>
      <c r="O66" s="126"/>
      <c r="P66" s="126"/>
      <c r="Q66" s="126"/>
      <c r="R66" s="126"/>
    </row>
    <row r="67" spans="1:18" ht="12.75">
      <c r="A67" s="126"/>
      <c r="B67" s="126"/>
      <c r="C67" s="126"/>
      <c r="D67" s="126"/>
      <c r="E67" s="126"/>
      <c r="F67" s="126"/>
      <c r="G67" s="161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</row>
    <row r="68" spans="1:18" ht="12.75">
      <c r="A68" s="126"/>
      <c r="B68" s="126"/>
      <c r="C68" s="126"/>
      <c r="D68" s="126"/>
      <c r="E68" s="126"/>
      <c r="F68" s="126"/>
      <c r="G68" s="161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</row>
    <row r="69" spans="1:18" ht="12.75">
      <c r="A69" s="126"/>
      <c r="B69" s="126"/>
      <c r="C69" s="126"/>
      <c r="D69" s="126"/>
      <c r="E69" s="126"/>
      <c r="F69" s="126"/>
      <c r="G69" s="161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</row>
    <row r="70" spans="1:18" ht="12.75">
      <c r="A70" s="126"/>
      <c r="B70" s="126"/>
      <c r="C70" s="126"/>
      <c r="D70" s="126"/>
      <c r="E70" s="126"/>
      <c r="F70" s="126"/>
      <c r="G70" s="161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</row>
    <row r="71" spans="1:18" ht="12.75">
      <c r="A71" s="126"/>
      <c r="B71" s="126"/>
      <c r="C71" s="126"/>
      <c r="D71" s="126"/>
      <c r="E71" s="126"/>
      <c r="F71" s="126"/>
      <c r="G71" s="161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</row>
    <row r="72" spans="1:18" ht="12.75">
      <c r="A72" s="126"/>
      <c r="B72" s="126"/>
      <c r="C72" s="126"/>
      <c r="D72" s="126"/>
      <c r="E72" s="126"/>
      <c r="F72" s="126"/>
      <c r="G72" s="161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</row>
  </sheetData>
  <sheetProtection/>
  <mergeCells count="145">
    <mergeCell ref="O19:R26"/>
    <mergeCell ref="AM31:AM34"/>
    <mergeCell ref="AN31:AN34"/>
    <mergeCell ref="AO31:AO34"/>
    <mergeCell ref="AP31:AP34"/>
    <mergeCell ref="AS4:AS5"/>
    <mergeCell ref="AT4:AT5"/>
    <mergeCell ref="AU4:AU5"/>
    <mergeCell ref="AR2:AR3"/>
    <mergeCell ref="AS2:AS3"/>
    <mergeCell ref="AT2:AT3"/>
    <mergeCell ref="AU2:AU3"/>
    <mergeCell ref="AS8:AS9"/>
    <mergeCell ref="AT8:AT9"/>
    <mergeCell ref="AU8:AU9"/>
    <mergeCell ref="AR6:AR7"/>
    <mergeCell ref="AS6:AS7"/>
    <mergeCell ref="AT6:AT7"/>
    <mergeCell ref="AU6:AU7"/>
    <mergeCell ref="AS14:AS15"/>
    <mergeCell ref="AT14:AT15"/>
    <mergeCell ref="AU14:AU15"/>
    <mergeCell ref="AR10:AR11"/>
    <mergeCell ref="AS10:AS11"/>
    <mergeCell ref="AT10:AT11"/>
    <mergeCell ref="AU10:AU11"/>
    <mergeCell ref="AS22:AS23"/>
    <mergeCell ref="AT22:AT23"/>
    <mergeCell ref="AU22:AU23"/>
    <mergeCell ref="AR18:AR19"/>
    <mergeCell ref="AS18:AS19"/>
    <mergeCell ref="AT18:AT19"/>
    <mergeCell ref="AU18:AU19"/>
    <mergeCell ref="I7:J7"/>
    <mergeCell ref="K7:L7"/>
    <mergeCell ref="M7:N7"/>
    <mergeCell ref="C7:D7"/>
    <mergeCell ref="AR22:AR23"/>
    <mergeCell ref="AR14:AR15"/>
    <mergeCell ref="AR8:AR9"/>
    <mergeCell ref="AR4:AR5"/>
    <mergeCell ref="E7:F7"/>
    <mergeCell ref="G7:H7"/>
    <mergeCell ref="D4:D5"/>
    <mergeCell ref="E4:E5"/>
    <mergeCell ref="F4:F5"/>
    <mergeCell ref="G4:G5"/>
    <mergeCell ref="D22:D23"/>
    <mergeCell ref="F22:F23"/>
    <mergeCell ref="D10:D11"/>
    <mergeCell ref="D14:D15"/>
    <mergeCell ref="D18:D19"/>
    <mergeCell ref="F10:F11"/>
    <mergeCell ref="F14:F15"/>
    <mergeCell ref="F18:F19"/>
    <mergeCell ref="D26:D27"/>
    <mergeCell ref="D30:D31"/>
    <mergeCell ref="D34:D35"/>
    <mergeCell ref="E26:E27"/>
    <mergeCell ref="E30:E31"/>
    <mergeCell ref="E34:E35"/>
    <mergeCell ref="E38:E39"/>
    <mergeCell ref="E10:E11"/>
    <mergeCell ref="E14:E15"/>
    <mergeCell ref="E18:E19"/>
    <mergeCell ref="E22:E23"/>
    <mergeCell ref="F26:F27"/>
    <mergeCell ref="F30:F31"/>
    <mergeCell ref="F34:F35"/>
    <mergeCell ref="F38:F39"/>
    <mergeCell ref="D51:D52"/>
    <mergeCell ref="D53:D54"/>
    <mergeCell ref="D55:D56"/>
    <mergeCell ref="F51:F52"/>
    <mergeCell ref="F53:F54"/>
    <mergeCell ref="F55:F56"/>
    <mergeCell ref="E51:E52"/>
    <mergeCell ref="E53:E54"/>
    <mergeCell ref="E55:E56"/>
    <mergeCell ref="D38:D39"/>
    <mergeCell ref="A49:R49"/>
    <mergeCell ref="D57:D58"/>
    <mergeCell ref="D59:D60"/>
    <mergeCell ref="F59:F60"/>
    <mergeCell ref="G51:G52"/>
    <mergeCell ref="G53:G54"/>
    <mergeCell ref="G55:G56"/>
    <mergeCell ref="H57:I58"/>
    <mergeCell ref="H59:I60"/>
    <mergeCell ref="E57:E58"/>
    <mergeCell ref="D65:D66"/>
    <mergeCell ref="E59:E60"/>
    <mergeCell ref="E61:E62"/>
    <mergeCell ref="E63:E64"/>
    <mergeCell ref="E65:E66"/>
    <mergeCell ref="D61:D62"/>
    <mergeCell ref="D63:D64"/>
    <mergeCell ref="G61:G62"/>
    <mergeCell ref="G63:G64"/>
    <mergeCell ref="G65:G66"/>
    <mergeCell ref="F57:F58"/>
    <mergeCell ref="F61:F62"/>
    <mergeCell ref="F63:F64"/>
    <mergeCell ref="F65:F66"/>
    <mergeCell ref="G57:G58"/>
    <mergeCell ref="G59:G60"/>
    <mergeCell ref="G38:H39"/>
    <mergeCell ref="G10:H11"/>
    <mergeCell ref="G14:H15"/>
    <mergeCell ref="G18:H19"/>
    <mergeCell ref="G22:H23"/>
    <mergeCell ref="B10:B11"/>
    <mergeCell ref="B14:B15"/>
    <mergeCell ref="B18:B19"/>
    <mergeCell ref="B22:B23"/>
    <mergeCell ref="H51:I52"/>
    <mergeCell ref="H53:I54"/>
    <mergeCell ref="H55:I56"/>
    <mergeCell ref="B26:B27"/>
    <mergeCell ref="B30:B31"/>
    <mergeCell ref="B34:B35"/>
    <mergeCell ref="B38:B39"/>
    <mergeCell ref="G26:H27"/>
    <mergeCell ref="G30:H31"/>
    <mergeCell ref="G34:H35"/>
    <mergeCell ref="K51:K52"/>
    <mergeCell ref="B1:S1"/>
    <mergeCell ref="J14:M15"/>
    <mergeCell ref="J18:M19"/>
    <mergeCell ref="J22:M23"/>
    <mergeCell ref="J26:M27"/>
    <mergeCell ref="J30:M31"/>
    <mergeCell ref="J34:M35"/>
    <mergeCell ref="J38:M39"/>
    <mergeCell ref="J10:M11"/>
    <mergeCell ref="H61:I62"/>
    <mergeCell ref="H63:I64"/>
    <mergeCell ref="H65:I66"/>
    <mergeCell ref="K53:K54"/>
    <mergeCell ref="K55:K56"/>
    <mergeCell ref="K57:K58"/>
    <mergeCell ref="K59:K60"/>
    <mergeCell ref="K61:K62"/>
    <mergeCell ref="K63:K64"/>
    <mergeCell ref="K65:K66"/>
  </mergeCells>
  <dataValidations count="1">
    <dataValidation type="list" allowBlank="1" showInputMessage="1" showErrorMessage="1" sqref="Q10">
      <formula1>$AI$2:$AI$4</formula1>
    </dataValidation>
  </dataValidations>
  <printOptions/>
  <pageMargins left="0.13" right="0.19" top="0.22" bottom="0.63" header="0.19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Mdmaths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/>
  <cp:lastModifiedBy>Mentrard</cp:lastModifiedBy>
  <cp:lastPrinted>2004-03-02T11:59:08Z</cp:lastPrinted>
  <dcterms:created xsi:type="dcterms:W3CDTF">2004-02-18T17:27:21Z</dcterms:created>
  <dcterms:modified xsi:type="dcterms:W3CDTF">2004-03-13T09:50:08Z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